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8"/>
  </bookViews>
  <sheets>
    <sheet name="A-I" sheetId="1" r:id="rId1"/>
    <sheet name="A-II (A)" sheetId="2" r:id="rId2"/>
    <sheet name="A-II (B)" sheetId="3" r:id="rId3"/>
    <sheet name="A-III (A)" sheetId="4" r:id="rId4"/>
    <sheet name="A-III (B)" sheetId="5" r:id="rId5"/>
    <sheet name="A-IV (A)" sheetId="6" r:id="rId6"/>
    <sheet name="A-IV (B)" sheetId="7" r:id="rId7"/>
    <sheet name="A-V (A)" sheetId="8" r:id="rId8"/>
    <sheet name="A-V (B)" sheetId="9" r:id="rId9"/>
  </sheets>
  <externalReferences>
    <externalReference r:id="rId10"/>
  </externalReferences>
  <calcPr calcId="124519"/>
</workbook>
</file>

<file path=xl/calcChain.xml><?xml version="1.0" encoding="utf-8"?>
<calcChain xmlns="http://schemas.openxmlformats.org/spreadsheetml/2006/main">
  <c r="H25" i="9"/>
  <c r="G25"/>
  <c r="F25"/>
  <c r="H21"/>
  <c r="G21"/>
  <c r="F21"/>
  <c r="H20"/>
  <c r="H18"/>
  <c r="G18"/>
  <c r="F18"/>
  <c r="H14"/>
  <c r="G14"/>
  <c r="F14"/>
  <c r="H8"/>
  <c r="G8"/>
  <c r="F8"/>
  <c r="N20" i="8"/>
  <c r="M20"/>
  <c r="L20"/>
  <c r="K20"/>
  <c r="J20"/>
  <c r="I20"/>
  <c r="H20"/>
  <c r="G20"/>
  <c r="F20"/>
  <c r="E20"/>
  <c r="D20"/>
  <c r="C20"/>
  <c r="N17"/>
  <c r="M17"/>
  <c r="L17"/>
  <c r="K17"/>
  <c r="J17"/>
  <c r="I17"/>
  <c r="G17"/>
  <c r="E17"/>
  <c r="D17"/>
  <c r="C17"/>
  <c r="H16"/>
  <c r="H17" s="1"/>
  <c r="F16"/>
  <c r="F17" s="1"/>
  <c r="N14"/>
  <c r="N21" s="1"/>
  <c r="M14"/>
  <c r="M21" s="1"/>
  <c r="L14"/>
  <c r="L21" s="1"/>
  <c r="K14"/>
  <c r="K21" s="1"/>
  <c r="J14"/>
  <c r="J21" s="1"/>
  <c r="I14"/>
  <c r="I21" s="1"/>
  <c r="H14"/>
  <c r="H21" s="1"/>
  <c r="G14"/>
  <c r="G21" s="1"/>
  <c r="F14"/>
  <c r="E14"/>
  <c r="E21" s="1"/>
  <c r="D14"/>
  <c r="D21" s="1"/>
  <c r="C14"/>
  <c r="C21" s="1"/>
  <c r="N10"/>
  <c r="N11" s="1"/>
  <c r="N22" s="1"/>
  <c r="M10"/>
  <c r="M11" s="1"/>
  <c r="M22" s="1"/>
  <c r="L10"/>
  <c r="L11" s="1"/>
  <c r="L22" s="1"/>
  <c r="K10"/>
  <c r="K11" s="1"/>
  <c r="K22" s="1"/>
  <c r="J10"/>
  <c r="J11" s="1"/>
  <c r="J22" s="1"/>
  <c r="I10"/>
  <c r="I11" s="1"/>
  <c r="I22" s="1"/>
  <c r="G10"/>
  <c r="G11" s="1"/>
  <c r="G22" s="1"/>
  <c r="E10"/>
  <c r="E11" s="1"/>
  <c r="E22" s="1"/>
  <c r="D10"/>
  <c r="D11" s="1"/>
  <c r="D22" s="1"/>
  <c r="C10"/>
  <c r="C11" s="1"/>
  <c r="C22" s="1"/>
  <c r="H8"/>
  <c r="H10" s="1"/>
  <c r="H11" s="1"/>
  <c r="H22" s="1"/>
  <c r="F8"/>
  <c r="F10" s="1"/>
  <c r="F11" s="1"/>
  <c r="F22" s="1"/>
  <c r="H20" i="7"/>
  <c r="G20"/>
  <c r="F20"/>
  <c r="H17"/>
  <c r="G17"/>
  <c r="F17"/>
  <c r="M14" i="6"/>
  <c r="L14"/>
  <c r="K14"/>
  <c r="J14"/>
  <c r="I14"/>
  <c r="H14"/>
  <c r="G14"/>
  <c r="F14"/>
  <c r="E14"/>
  <c r="D14"/>
  <c r="C14"/>
  <c r="M10"/>
  <c r="L9"/>
  <c r="L10" s="1"/>
  <c r="L15" s="1"/>
  <c r="K9"/>
  <c r="K10" s="1"/>
  <c r="K15" s="1"/>
  <c r="J9"/>
  <c r="J10" s="1"/>
  <c r="J15" s="1"/>
  <c r="I9"/>
  <c r="I10" s="1"/>
  <c r="G9"/>
  <c r="G10" s="1"/>
  <c r="G15" s="1"/>
  <c r="F9"/>
  <c r="F10" s="1"/>
  <c r="F15" s="1"/>
  <c r="E9"/>
  <c r="E10" s="1"/>
  <c r="D9"/>
  <c r="D10" s="1"/>
  <c r="C9"/>
  <c r="C10" s="1"/>
  <c r="C15" s="1"/>
  <c r="H7"/>
  <c r="H9" s="1"/>
  <c r="H10" s="1"/>
  <c r="H15" s="1"/>
  <c r="F7"/>
  <c r="H20" i="5"/>
  <c r="G20"/>
  <c r="F20"/>
  <c r="H10"/>
  <c r="G10"/>
  <c r="F10"/>
  <c r="R15" i="4"/>
  <c r="P15"/>
  <c r="N15"/>
  <c r="L15"/>
  <c r="J15"/>
  <c r="H15"/>
  <c r="F15"/>
  <c r="D15"/>
  <c r="S14"/>
  <c r="R14"/>
  <c r="Q14"/>
  <c r="P14"/>
  <c r="O14"/>
  <c r="N14"/>
  <c r="M14"/>
  <c r="L14"/>
  <c r="K14"/>
  <c r="J14"/>
  <c r="I14"/>
  <c r="H14"/>
  <c r="G14"/>
  <c r="F14"/>
  <c r="E14"/>
  <c r="D14"/>
  <c r="C14"/>
  <c r="S9"/>
  <c r="S15" s="1"/>
  <c r="Q9"/>
  <c r="Q15" s="1"/>
  <c r="P9"/>
  <c r="O9"/>
  <c r="O15" s="1"/>
  <c r="N9"/>
  <c r="M9"/>
  <c r="M15" s="1"/>
  <c r="L9"/>
  <c r="K9"/>
  <c r="K15" s="1"/>
  <c r="J9"/>
  <c r="I9"/>
  <c r="I15" s="1"/>
  <c r="H9"/>
  <c r="G9"/>
  <c r="G15" s="1"/>
  <c r="F9"/>
  <c r="E9"/>
  <c r="E15" s="1"/>
  <c r="D9"/>
  <c r="C9"/>
  <c r="C15" s="1"/>
  <c r="F21" i="8" l="1"/>
  <c r="E15" i="6"/>
  <c r="D15"/>
  <c r="I15"/>
  <c r="M15"/>
  <c r="H16" i="3"/>
  <c r="G16"/>
  <c r="F16"/>
  <c r="H9"/>
  <c r="G9"/>
  <c r="F9"/>
  <c r="H8"/>
  <c r="G8"/>
  <c r="F8"/>
  <c r="H7"/>
  <c r="G7"/>
  <c r="F7"/>
  <c r="H6"/>
  <c r="G6"/>
  <c r="F6"/>
  <c r="S10" i="2"/>
  <c r="R10"/>
  <c r="Q10"/>
  <c r="P10"/>
  <c r="O10"/>
  <c r="N10"/>
  <c r="M10"/>
  <c r="L10"/>
  <c r="K10"/>
  <c r="J10"/>
  <c r="I10"/>
  <c r="E10"/>
  <c r="D10"/>
  <c r="C10"/>
  <c r="H7"/>
  <c r="H10" s="1"/>
  <c r="G7"/>
  <c r="G10" s="1"/>
  <c r="F7"/>
  <c r="F10" s="1"/>
  <c r="E10" i="1"/>
  <c r="D10"/>
  <c r="C10"/>
  <c r="H10" i="3" l="1"/>
  <c r="G10"/>
  <c r="F10"/>
</calcChain>
</file>

<file path=xl/sharedStrings.xml><?xml version="1.0" encoding="utf-8"?>
<sst xmlns="http://schemas.openxmlformats.org/spreadsheetml/2006/main" count="342" uniqueCount="187">
  <si>
    <t>ERODE REGION</t>
  </si>
  <si>
    <t>Sl No</t>
  </si>
  <si>
    <t>Name of the circle</t>
  </si>
  <si>
    <t>Total No.of Service Connection (LT &amp; HT)</t>
  </si>
  <si>
    <t>No.of DTs</t>
  </si>
  <si>
    <t>No.of Sub- Station</t>
  </si>
  <si>
    <t>ERODE EDC</t>
  </si>
  <si>
    <t>GOBI EDC</t>
  </si>
  <si>
    <t>SALEM EDC</t>
  </si>
  <si>
    <t>METTUR EDC</t>
  </si>
  <si>
    <t>GRAND TOTAL</t>
  </si>
  <si>
    <t>Sl No.</t>
  </si>
  <si>
    <t>Circle</t>
  </si>
  <si>
    <t>Division</t>
  </si>
  <si>
    <t>Sub division</t>
  </si>
  <si>
    <t>section</t>
  </si>
  <si>
    <t>LT Scs</t>
  </si>
  <si>
    <t>HT SCs</t>
  </si>
  <si>
    <t>No of DTs</t>
  </si>
  <si>
    <t>Stores</t>
  </si>
  <si>
    <t>Revenue Branch</t>
  </si>
  <si>
    <t>MRT &amp; Spl. Maint.</t>
  </si>
  <si>
    <t>110/33-22-11KV  SS</t>
  </si>
  <si>
    <t>110/33-22 KV  SS</t>
  </si>
  <si>
    <t>110/33-11 KV  SS</t>
  </si>
  <si>
    <t>110/22-11 KV  SS</t>
  </si>
  <si>
    <t>110/22 -11KV  SS</t>
  </si>
  <si>
    <t xml:space="preserve"> 110/11 KV SS</t>
  </si>
  <si>
    <t>33/11 KV SS</t>
  </si>
  <si>
    <t>230 KV SS</t>
  </si>
  <si>
    <t>ERODE EDC  (Existing)</t>
  </si>
  <si>
    <t>LESS:</t>
  </si>
  <si>
    <t>Transferred to Tirupur EDC</t>
  </si>
  <si>
    <t>ADD:</t>
  </si>
  <si>
    <t>Transferred from Tirupur EDC</t>
  </si>
  <si>
    <t xml:space="preserve">CIRCLE GRAND TOTAL </t>
  </si>
  <si>
    <t>Sl 
No.</t>
  </si>
  <si>
    <t>TRANSFERRED FROM ERODE EDC TO TIRUPUR EDC</t>
  </si>
  <si>
    <t>Name of the Division</t>
  </si>
  <si>
    <t>Name of the Sub Division</t>
  </si>
  <si>
    <t>Name of the section</t>
  </si>
  <si>
    <t>No of Services Transferred</t>
  </si>
  <si>
    <t>LT</t>
  </si>
  <si>
    <t>HT</t>
  </si>
  <si>
    <t>DT</t>
  </si>
  <si>
    <t>Transfer from Erode Edc to Tirupur EDC</t>
  </si>
  <si>
    <t>Perundurai</t>
  </si>
  <si>
    <t>Kunnathur</t>
  </si>
  <si>
    <t>Pallagoundampalayam</t>
  </si>
  <si>
    <t>Town Kunnathur</t>
  </si>
  <si>
    <t>Rural Kunnathur</t>
  </si>
  <si>
    <t>East Kunnathur</t>
  </si>
  <si>
    <t xml:space="preserve">GRAND TOTAL </t>
  </si>
  <si>
    <t xml:space="preserve">TRANSFERRED FROM TIRUPUR EDC TO ERODE EDC  </t>
  </si>
  <si>
    <t>Chennimalai</t>
  </si>
  <si>
    <t>East Uthukuli(Part of Scs only transferred)</t>
  </si>
  <si>
    <t>GOBI EDC  (Existing)</t>
  </si>
  <si>
    <t>Transferred to Coimbatore North EDC</t>
  </si>
  <si>
    <t>Sub Total (A)</t>
  </si>
  <si>
    <t>Newly formed section</t>
  </si>
  <si>
    <t>Transferred from Coimbatore North EDC</t>
  </si>
  <si>
    <t>Sub Total (B)</t>
  </si>
  <si>
    <t>TRANSFERRED FROM GOBI EDC TO OTHER EDCS</t>
  </si>
  <si>
    <t>Transfer from Gobi EDC to Tirupur EDC</t>
  </si>
  <si>
    <t>Gobi</t>
  </si>
  <si>
    <t>Nambiyur</t>
  </si>
  <si>
    <t>East Nambiyur</t>
  </si>
  <si>
    <t>West / Nambiyur</t>
  </si>
  <si>
    <t>South / Gobi</t>
  </si>
  <si>
    <t>Getticheviyur</t>
  </si>
  <si>
    <t>Sathy</t>
  </si>
  <si>
    <t>Puliampatty</t>
  </si>
  <si>
    <t>Kavilipalayam</t>
  </si>
  <si>
    <t>Transfer from Gobi EDC to Coimbatore North EDC</t>
  </si>
  <si>
    <t>Ponnampalayam</t>
  </si>
  <si>
    <t xml:space="preserve">TRANSFERRED FROM OTHER EDCS  TO GOBI EDC  </t>
  </si>
  <si>
    <t>Transfer from Tirupur EDC to Gobi EDC</t>
  </si>
  <si>
    <t>Avinashi</t>
  </si>
  <si>
    <t>Rural North 
Avinashi</t>
  </si>
  <si>
    <t>Cheyur / North</t>
  </si>
  <si>
    <t>Cheyur / South</t>
  </si>
  <si>
    <t>Vadugapalayam</t>
  </si>
  <si>
    <t>North / Annur</t>
  </si>
  <si>
    <t>Sellappampalayam</t>
  </si>
  <si>
    <t>Transfer from Coimbatore North EDC to Gobi EDC</t>
  </si>
  <si>
    <t>Mettupalayam</t>
  </si>
  <si>
    <t>Rural / Mettupalayam</t>
  </si>
  <si>
    <t>Pethikuttai</t>
  </si>
  <si>
    <t>110/22KV SS</t>
  </si>
  <si>
    <t>1.Transferred to Namakkal EDC</t>
  </si>
  <si>
    <t>2.Transferred to Dharmapuri EDC</t>
  </si>
  <si>
    <t>Transferred to other Circle</t>
  </si>
  <si>
    <t>SUB TOTAL (A)</t>
  </si>
  <si>
    <t>ADD Received from Namakkal EDC</t>
  </si>
  <si>
    <t>Transferred from Namakkal to Salem</t>
  </si>
  <si>
    <t>Transferred from Salem to Trichy Metro</t>
  </si>
  <si>
    <t>1503 SCs,15 DT pertaining to Salem EDC but, due to mountain and no way to approach area and it is requested to maintain that area from Trichy EDC</t>
  </si>
  <si>
    <t>SUB TOTAL (B)</t>
  </si>
  <si>
    <t>CIRCLE GRAND TOTAL (A)</t>
  </si>
  <si>
    <t>Salem EDC  (Existing)</t>
  </si>
  <si>
    <t>TRANSFERRED FROM Salem  EDC TO OTHER CIRCLE</t>
  </si>
  <si>
    <t>Transferred from Salem EDC to Namakkal EDC</t>
  </si>
  <si>
    <t>Salem to Namakkal EDC</t>
  </si>
  <si>
    <t>Rasipuram</t>
  </si>
  <si>
    <t>NG Pettai East</t>
  </si>
  <si>
    <t xml:space="preserve">Mangalapuram </t>
  </si>
  <si>
    <t>Thimmanaickanpatty</t>
  </si>
  <si>
    <t>Rural Rasipuram</t>
  </si>
  <si>
    <t>Vennadur Town</t>
  </si>
  <si>
    <t>Vennadur Rural</t>
  </si>
  <si>
    <t>Alavaipatty</t>
  </si>
  <si>
    <t>Mallur/Rural</t>
  </si>
  <si>
    <t>Mullukuruchi</t>
  </si>
  <si>
    <t>Athanoor section</t>
  </si>
  <si>
    <t>Tiruchengode</t>
  </si>
  <si>
    <t>Mallasamudram</t>
  </si>
  <si>
    <t>Mallasamudram/Town</t>
  </si>
  <si>
    <t>Kalipatty</t>
  </si>
  <si>
    <t>Total</t>
  </si>
  <si>
    <t>Transferred from Salem EDC to Dharmapuri  EDC</t>
  </si>
  <si>
    <t>Salem to Dharmapuri EDC</t>
  </si>
  <si>
    <t xml:space="preserve">Harur </t>
  </si>
  <si>
    <t>Harur Rural</t>
  </si>
  <si>
    <t>Kottapatty</t>
  </si>
  <si>
    <t>110/11 KV SS</t>
  </si>
  <si>
    <t>METTUR EDC  (Existing)</t>
  </si>
  <si>
    <t>LESS</t>
  </si>
  <si>
    <t>Transferred to Namakkal EDC</t>
  </si>
  <si>
    <t>Transferred to Dharamapuri EDC</t>
  </si>
  <si>
    <t>Less SC Sections merged in Mettur EDC</t>
  </si>
  <si>
    <t>Transferred to Other Circle</t>
  </si>
  <si>
    <t xml:space="preserve">ADD: RECEIVED FROM NAMAKKAL EDC </t>
  </si>
  <si>
    <t>Transferred from Namakkal EDC</t>
  </si>
  <si>
    <t xml:space="preserve">ADD: RECEIVED FROM DHARAMAPURI EDC </t>
  </si>
  <si>
    <t>Transferred from Dharamapuri EDC Bommidi/South Section+ Bommidi Town</t>
  </si>
  <si>
    <t>SUB TOTAL (C)</t>
  </si>
  <si>
    <t xml:space="preserve">ADD: New section in Mettur EDC </t>
  </si>
  <si>
    <r>
      <t xml:space="preserve">New Section to be formed  by taking LT SCs from Tharamangalam, Pappampadi and Alagusaduram section of Omalur Division  and named as </t>
    </r>
    <r>
      <rPr>
        <b/>
        <sz val="12"/>
        <color indexed="8"/>
        <rFont val="Tahoma"/>
        <family val="2"/>
      </rPr>
      <t>Tharamangalam Rural</t>
    </r>
  </si>
  <si>
    <t>SUB TOTAL (D)</t>
  </si>
  <si>
    <t xml:space="preserve">Total Received from Other Circle (B+C+D) </t>
  </si>
  <si>
    <t xml:space="preserve"> GRAND TOTAL (A)+(B)+(C)+(D)</t>
  </si>
  <si>
    <t>TRANSFERRED FROM NAMAKKAL EDC TO METTUR EDC</t>
  </si>
  <si>
    <t>Remarks</t>
  </si>
  <si>
    <t>Namakkal to Mettur EDC</t>
  </si>
  <si>
    <t>South/ Tiruchengode</t>
  </si>
  <si>
    <t>Devanankurichi</t>
  </si>
  <si>
    <t>Transferred from Devanankurichi section/Namakkal EDC to Sakari RS/ Mettur EDC</t>
  </si>
  <si>
    <t>North/ Tiruchengode</t>
  </si>
  <si>
    <t xml:space="preserve">T.Gode/ East </t>
  </si>
  <si>
    <t>Transferred from Tgode/East section/Namakkal edc to Sankari RS &amp; Rural/Sankari / Mettur EDC</t>
  </si>
  <si>
    <t xml:space="preserve">Moorpalayam </t>
  </si>
  <si>
    <t>Transferred from Moorpalayam section/Namakkal EDC to Vaigundam/ Mettur EDC</t>
  </si>
  <si>
    <t>TRANSFERRED FROM METTUR EDC TO DHARAMAPURI EDC</t>
  </si>
  <si>
    <t>Mettur to Dharamapuri EDC</t>
  </si>
  <si>
    <t>Omalur</t>
  </si>
  <si>
    <t>Deevatipatty</t>
  </si>
  <si>
    <t>Vellar</t>
  </si>
  <si>
    <t>Transferred from Vellar section/Mettur EDC to Bommidi Town and Perumpalai Section/ Dharamapuri EDC</t>
  </si>
  <si>
    <t>Mettur</t>
  </si>
  <si>
    <t>Kolathur</t>
  </si>
  <si>
    <t>Kolathur/North</t>
  </si>
  <si>
    <t>Transferred from Kolathur/North section/Mettur edc to Ariyur Section / Dharamapuri EDC</t>
  </si>
  <si>
    <t>TRANSFERRED FROM METTUR EDC TO NAMAKKAL EDC</t>
  </si>
  <si>
    <t>Mettur to Namakkal EDC</t>
  </si>
  <si>
    <t>Tiruchengode Division</t>
  </si>
  <si>
    <t>Transferred from Vaigundam/  Mettur EDC to Kalipatty section/Namakkal edc</t>
  </si>
  <si>
    <t>Trasnferred from MD Choudrai/  Mettur EDC to Kalipatty Section/Namakkal EDC</t>
  </si>
  <si>
    <t>Pallipalayam Division</t>
  </si>
  <si>
    <t xml:space="preserve"> Veppadai, Pallipalayam, Komarapalayam</t>
  </si>
  <si>
    <t>13 Nos Section List Enclosed in Annexure V</t>
  </si>
  <si>
    <t>Transferred from  Mettur EDC to Namakkal edc</t>
  </si>
  <si>
    <t>TRANSFERRED FROM DHARAMAPURI EDC TO METTUR EDC</t>
  </si>
  <si>
    <t>Dharamapuri to Mettur EDC</t>
  </si>
  <si>
    <t>Kadathur Division</t>
  </si>
  <si>
    <t xml:space="preserve">Bommidi  </t>
  </si>
  <si>
    <t>Bommidi Town</t>
  </si>
  <si>
    <t>Transferred from Bommidi Town/  Dharamapuri  EDC to Vellar section/Mettur edc</t>
  </si>
  <si>
    <t>Bommidi South</t>
  </si>
  <si>
    <t>Transferred from Bommidi South/  Dharamapuri  EDC to Vellar section/Mettur edc</t>
  </si>
  <si>
    <t xml:space="preserve"> </t>
  </si>
  <si>
    <t>ANNEXURE - I to (Per.) CMD TANGEDCO Proceedings No.45 (Adm. Branch), dated 22.07.2022.</t>
  </si>
  <si>
    <t>(S. BARATHI)</t>
  </si>
  <si>
    <t>PERSONNEL OFFICER/ STAFF SANCTION (I/c)</t>
  </si>
  <si>
    <t>ANNEXURE - II to (Per.) CMD TANGEDCO Proceedings No.45 (Adm. Branch), dated 22.07.2022.</t>
  </si>
  <si>
    <t>ANNEXURE - III to (Per.) CMD TANGEDCO Proceedings No.45 (Adm. Branch), dated 22.07.2022.</t>
  </si>
  <si>
    <t>ANNEXURE - IV to (Per.) CMD TANGEDCO Proceedings No.45 (Adm. Branch), dated 22.07.2022.</t>
  </si>
  <si>
    <t>ANNEXURE - V to (Per.) CMD TANGEDCO Proceedings No.45 (Adm. Branch), dated 22.07.2022.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</si>
</sst>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6"/>
      <color theme="1"/>
      <name val="Tahoma"/>
      <family val="2"/>
    </font>
    <font>
      <b/>
      <sz val="22"/>
      <color theme="1"/>
      <name val="Tahoma"/>
      <family val="2"/>
    </font>
    <font>
      <sz val="22"/>
      <color theme="1"/>
      <name val="Tahoma"/>
      <family val="2"/>
    </font>
    <font>
      <b/>
      <sz val="28"/>
      <color theme="1"/>
      <name val="Calibri"/>
      <family val="2"/>
      <scheme val="minor"/>
    </font>
    <font>
      <b/>
      <sz val="28"/>
      <color theme="1"/>
      <name val="Tahoma"/>
      <family val="2"/>
    </font>
    <font>
      <b/>
      <sz val="14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4"/>
      <color theme="1"/>
      <name val="Calibri"/>
      <family val="2"/>
      <scheme val="minor"/>
    </font>
    <font>
      <b/>
      <u/>
      <sz val="14"/>
      <color theme="1"/>
      <name val="Tahoma"/>
      <family val="2"/>
    </font>
    <font>
      <sz val="14"/>
      <color theme="1"/>
      <name val="Tahoma"/>
      <family val="2"/>
    </font>
    <font>
      <b/>
      <u/>
      <sz val="12"/>
      <color theme="1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4" fillId="0" borderId="2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0" fillId="0" borderId="0" xfId="0" applyFont="1"/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2" xfId="0" applyFont="1" applyFill="1" applyBorder="1" applyAlignment="1">
      <alignment horizontal="left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5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1" fontId="1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/>
    </xf>
    <xf numFmtId="1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" fontId="8" fillId="0" borderId="2" xfId="0" applyNumberFormat="1" applyFont="1" applyBorder="1"/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1" fontId="8" fillId="0" borderId="2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1" fontId="14" fillId="5" borderId="2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7" fillId="5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 wrapText="1"/>
    </xf>
    <xf numFmtId="1" fontId="9" fillId="5" borderId="2" xfId="0" applyNumberFormat="1" applyFont="1" applyFill="1" applyBorder="1" applyAlignment="1">
      <alignment horizontal="center" vertical="center" wrapText="1"/>
    </xf>
    <xf numFmtId="1" fontId="9" fillId="5" borderId="2" xfId="0" applyNumberFormat="1" applyFont="1" applyFill="1" applyBorder="1" applyAlignment="1">
      <alignment horizontal="center" wrapText="1"/>
    </xf>
    <xf numFmtId="0" fontId="9" fillId="5" borderId="2" xfId="0" applyFont="1" applyFill="1" applyBorder="1" applyAlignment="1">
      <alignment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wrapText="1"/>
    </xf>
    <xf numFmtId="0" fontId="9" fillId="5" borderId="5" xfId="0" applyFont="1" applyFill="1" applyBorder="1" applyAlignment="1">
      <alignment horizontal="center" wrapText="1"/>
    </xf>
    <xf numFmtId="0" fontId="13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9" fillId="5" borderId="5" xfId="0" applyFont="1" applyFill="1" applyBorder="1" applyAlignment="1">
      <alignment horizontal="right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rode%20Region/Erode%20EDC/Annexure-%20I%20&amp;%20V%20format%20EDC%20Abstract-erode-20422%20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"/>
      <sheetName val="Annexure-I"/>
      <sheetName val="Annexure-II"/>
      <sheetName val="Annexure-III"/>
      <sheetName val="Annexure-IV"/>
      <sheetName val="Annexure-V"/>
    </sheetNames>
    <sheetDataSet>
      <sheetData sheetId="0" refreshError="1"/>
      <sheetData sheetId="1" refreshError="1"/>
      <sheetData sheetId="2" refreshError="1"/>
      <sheetData sheetId="3">
        <row r="6">
          <cell r="F6">
            <v>25455</v>
          </cell>
          <cell r="G6">
            <v>8</v>
          </cell>
          <cell r="H6">
            <v>432</v>
          </cell>
        </row>
      </sheetData>
      <sheetData sheetId="4" refreshError="1"/>
      <sheetData sheetId="5">
        <row r="77">
          <cell r="E77">
            <v>5514</v>
          </cell>
          <cell r="F77">
            <v>1</v>
          </cell>
          <cell r="G77">
            <v>93</v>
          </cell>
        </row>
        <row r="78">
          <cell r="E78">
            <v>10534</v>
          </cell>
          <cell r="F78">
            <v>3</v>
          </cell>
          <cell r="G78">
            <v>175</v>
          </cell>
        </row>
        <row r="79">
          <cell r="E79">
            <v>3727</v>
          </cell>
          <cell r="F79">
            <v>1</v>
          </cell>
          <cell r="G79">
            <v>75</v>
          </cell>
        </row>
        <row r="80">
          <cell r="E80">
            <v>5680</v>
          </cell>
          <cell r="F80">
            <v>3</v>
          </cell>
          <cell r="G80">
            <v>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opLeftCell="A6" workbookViewId="0">
      <selection activeCell="C14" sqref="C14:E15"/>
    </sheetView>
  </sheetViews>
  <sheetFormatPr defaultRowHeight="15"/>
  <cols>
    <col min="2" max="2" width="31.140625" customWidth="1"/>
    <col min="3" max="3" width="27.85546875" customWidth="1"/>
    <col min="4" max="4" width="22" customWidth="1"/>
    <col min="5" max="6" width="27.28515625" customWidth="1"/>
  </cols>
  <sheetData>
    <row r="1" spans="1:5" ht="15.75">
      <c r="A1" s="132" t="s">
        <v>180</v>
      </c>
      <c r="B1" s="132"/>
      <c r="C1" s="132"/>
      <c r="D1" s="132"/>
      <c r="E1" s="132"/>
    </row>
    <row r="2" spans="1:5" ht="15.75">
      <c r="A2" s="132"/>
      <c r="B2" s="132"/>
      <c r="C2" s="132"/>
      <c r="D2" s="132"/>
      <c r="E2" s="132"/>
    </row>
    <row r="3" spans="1:5" ht="15.75">
      <c r="A3" s="132" t="s">
        <v>0</v>
      </c>
      <c r="B3" s="132"/>
      <c r="C3" s="132"/>
      <c r="D3" s="132"/>
      <c r="E3" s="132"/>
    </row>
    <row r="4" spans="1:5" ht="21" customHeight="1">
      <c r="A4" s="82"/>
      <c r="B4" s="83"/>
      <c r="C4" s="83"/>
      <c r="D4" s="83"/>
      <c r="E4" s="83"/>
    </row>
    <row r="5" spans="1:5" ht="144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</row>
    <row r="6" spans="1:5" ht="39.950000000000003" customHeight="1">
      <c r="A6" s="2">
        <v>1</v>
      </c>
      <c r="B6" s="3" t="s">
        <v>6</v>
      </c>
      <c r="C6" s="2">
        <v>599436</v>
      </c>
      <c r="D6" s="4">
        <v>8214</v>
      </c>
      <c r="E6" s="2">
        <v>35</v>
      </c>
    </row>
    <row r="7" spans="1:5" ht="39.950000000000003" customHeight="1">
      <c r="A7" s="2">
        <v>2</v>
      </c>
      <c r="B7" s="3" t="s">
        <v>7</v>
      </c>
      <c r="C7" s="2">
        <v>493909</v>
      </c>
      <c r="D7" s="4">
        <v>7780</v>
      </c>
      <c r="E7" s="2">
        <v>42</v>
      </c>
    </row>
    <row r="8" spans="1:5" ht="39.950000000000003" customHeight="1">
      <c r="A8" s="2">
        <v>3</v>
      </c>
      <c r="B8" s="3" t="s">
        <v>8</v>
      </c>
      <c r="C8" s="2">
        <v>1053638</v>
      </c>
      <c r="D8" s="4">
        <v>11532</v>
      </c>
      <c r="E8" s="2">
        <v>20</v>
      </c>
    </row>
    <row r="9" spans="1:5" ht="39.950000000000003" customHeight="1">
      <c r="A9" s="2">
        <v>4</v>
      </c>
      <c r="B9" s="3" t="s">
        <v>9</v>
      </c>
      <c r="C9" s="2">
        <v>562960</v>
      </c>
      <c r="D9" s="4">
        <v>6635</v>
      </c>
      <c r="E9" s="2">
        <v>23</v>
      </c>
    </row>
    <row r="10" spans="1:5" ht="39.950000000000003" customHeight="1">
      <c r="A10" s="5"/>
      <c r="B10" s="6" t="s">
        <v>10</v>
      </c>
      <c r="C10" s="7">
        <f>SUM(C6:C9)</f>
        <v>2709943</v>
      </c>
      <c r="D10" s="7">
        <f>SUM(D6:D9)</f>
        <v>34161</v>
      </c>
      <c r="E10" s="7">
        <f>SUM(E6:E9)</f>
        <v>120</v>
      </c>
    </row>
    <row r="14" spans="1:5" ht="15.75">
      <c r="C14" s="134" t="s">
        <v>181</v>
      </c>
      <c r="D14" s="134"/>
      <c r="E14" s="134"/>
    </row>
    <row r="15" spans="1:5" ht="15.75">
      <c r="C15" s="134" t="s">
        <v>182</v>
      </c>
      <c r="D15" s="134"/>
      <c r="E15" s="134"/>
    </row>
  </sheetData>
  <mergeCells count="6">
    <mergeCell ref="C15:E15"/>
    <mergeCell ref="A2:E2"/>
    <mergeCell ref="A3:E3"/>
    <mergeCell ref="A4:E4"/>
    <mergeCell ref="A1:E1"/>
    <mergeCell ref="C14:E14"/>
  </mergeCells>
  <printOptions horizont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workbookViewId="0">
      <selection activeCell="F16" sqref="F16"/>
    </sheetView>
  </sheetViews>
  <sheetFormatPr defaultRowHeight="15"/>
  <cols>
    <col min="1" max="1" width="6" bestFit="1" customWidth="1"/>
    <col min="2" max="2" width="33.140625" customWidth="1"/>
    <col min="3" max="3" width="4.5703125" bestFit="1" customWidth="1"/>
    <col min="4" max="4" width="8" bestFit="1" customWidth="1"/>
    <col min="5" max="5" width="4.5703125" bestFit="1" customWidth="1"/>
    <col min="6" max="6" width="9.85546875" bestFit="1" customWidth="1"/>
    <col min="7" max="7" width="5.5703125" bestFit="1" customWidth="1"/>
    <col min="8" max="8" width="7" bestFit="1" customWidth="1"/>
    <col min="9" max="9" width="4.5703125" bestFit="1" customWidth="1"/>
    <col min="10" max="12" width="8" bestFit="1" customWidth="1"/>
    <col min="13" max="14" width="6.85546875" bestFit="1" customWidth="1"/>
    <col min="15" max="16" width="8" bestFit="1" customWidth="1"/>
    <col min="17" max="17" width="6.85546875" bestFit="1" customWidth="1"/>
    <col min="18" max="18" width="4.140625" bestFit="1" customWidth="1"/>
    <col min="19" max="19" width="4.5703125" bestFit="1" customWidth="1"/>
  </cols>
  <sheetData>
    <row r="1" spans="1:19">
      <c r="A1" s="135" t="s">
        <v>183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>
      <c r="A2" s="136" t="s">
        <v>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ht="18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s="10" customFormat="1" ht="84">
      <c r="A4" s="8" t="s">
        <v>36</v>
      </c>
      <c r="B4" s="8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19</v>
      </c>
      <c r="J4" s="9" t="s">
        <v>20</v>
      </c>
      <c r="K4" s="9" t="s">
        <v>21</v>
      </c>
      <c r="L4" s="19" t="s">
        <v>22</v>
      </c>
      <c r="M4" s="19" t="s">
        <v>23</v>
      </c>
      <c r="N4" s="19" t="s">
        <v>24</v>
      </c>
      <c r="O4" s="19" t="s">
        <v>25</v>
      </c>
      <c r="P4" s="19" t="s">
        <v>26</v>
      </c>
      <c r="Q4" s="19" t="s">
        <v>27</v>
      </c>
      <c r="R4" s="19" t="s">
        <v>28</v>
      </c>
      <c r="S4" s="19" t="s">
        <v>29</v>
      </c>
    </row>
    <row r="5" spans="1:19" s="10" customFormat="1">
      <c r="A5" s="11"/>
      <c r="B5" s="12" t="s">
        <v>30</v>
      </c>
      <c r="C5" s="11">
        <v>3</v>
      </c>
      <c r="D5" s="11">
        <v>17</v>
      </c>
      <c r="E5" s="11">
        <v>63</v>
      </c>
      <c r="F5" s="11">
        <v>622125</v>
      </c>
      <c r="G5" s="11">
        <v>342</v>
      </c>
      <c r="H5" s="11">
        <v>8592</v>
      </c>
      <c r="I5" s="11">
        <v>4</v>
      </c>
      <c r="J5" s="11">
        <v>3</v>
      </c>
      <c r="K5" s="11">
        <v>1</v>
      </c>
      <c r="L5" s="11">
        <v>1</v>
      </c>
      <c r="M5" s="11">
        <v>1</v>
      </c>
      <c r="N5" s="11">
        <v>7</v>
      </c>
      <c r="O5" s="11">
        <v>3</v>
      </c>
      <c r="P5" s="11">
        <v>7</v>
      </c>
      <c r="Q5" s="11">
        <v>5</v>
      </c>
      <c r="R5" s="11">
        <v>13</v>
      </c>
      <c r="S5" s="11">
        <v>2</v>
      </c>
    </row>
    <row r="6" spans="1:19" s="10" customFormat="1">
      <c r="A6" s="11"/>
      <c r="B6" s="12" t="s">
        <v>31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10" customFormat="1">
      <c r="A7" s="11"/>
      <c r="B7" s="13" t="s">
        <v>32</v>
      </c>
      <c r="C7" s="11">
        <v>0</v>
      </c>
      <c r="D7" s="11">
        <v>1</v>
      </c>
      <c r="E7" s="11">
        <v>4</v>
      </c>
      <c r="F7" s="11">
        <f>'[1]Annexure-III'!F6</f>
        <v>25455</v>
      </c>
      <c r="G7" s="11">
        <f>'[1]Annexure-III'!G6</f>
        <v>8</v>
      </c>
      <c r="H7" s="11">
        <f>'[1]Annexure-III'!H6</f>
        <v>432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1</v>
      </c>
      <c r="O7" s="11">
        <v>0</v>
      </c>
      <c r="P7" s="11">
        <v>0</v>
      </c>
      <c r="Q7" s="11">
        <v>1</v>
      </c>
      <c r="R7" s="11">
        <v>2</v>
      </c>
      <c r="S7" s="11">
        <v>0</v>
      </c>
    </row>
    <row r="8" spans="1:19" s="10" customFormat="1">
      <c r="A8" s="11"/>
      <c r="B8" s="12" t="s">
        <v>33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s="10" customFormat="1">
      <c r="A9" s="11"/>
      <c r="B9" s="13" t="s">
        <v>34</v>
      </c>
      <c r="C9" s="11">
        <v>0</v>
      </c>
      <c r="D9" s="11">
        <v>0</v>
      </c>
      <c r="E9" s="11">
        <v>0</v>
      </c>
      <c r="F9" s="11">
        <v>2431</v>
      </c>
      <c r="G9" s="11">
        <v>1</v>
      </c>
      <c r="H9" s="11">
        <v>54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</row>
    <row r="10" spans="1:19" s="17" customFormat="1">
      <c r="A10" s="14"/>
      <c r="B10" s="15" t="s">
        <v>35</v>
      </c>
      <c r="C10" s="16">
        <f>+C5-C7</f>
        <v>3</v>
      </c>
      <c r="D10" s="16">
        <f t="shared" ref="D10:S10" si="0">+D5-D7</f>
        <v>16</v>
      </c>
      <c r="E10" s="16">
        <f t="shared" si="0"/>
        <v>59</v>
      </c>
      <c r="F10" s="16">
        <f>+F5-F7+F9</f>
        <v>599101</v>
      </c>
      <c r="G10" s="16">
        <f>+G5-G7+G9</f>
        <v>335</v>
      </c>
      <c r="H10" s="16">
        <f>+H5-H7+H9</f>
        <v>8214</v>
      </c>
      <c r="I10" s="16">
        <f t="shared" si="0"/>
        <v>4</v>
      </c>
      <c r="J10" s="16">
        <f t="shared" si="0"/>
        <v>3</v>
      </c>
      <c r="K10" s="16">
        <f t="shared" si="0"/>
        <v>1</v>
      </c>
      <c r="L10" s="16">
        <f t="shared" si="0"/>
        <v>1</v>
      </c>
      <c r="M10" s="16">
        <f t="shared" si="0"/>
        <v>1</v>
      </c>
      <c r="N10" s="16">
        <f t="shared" si="0"/>
        <v>6</v>
      </c>
      <c r="O10" s="16">
        <f t="shared" si="0"/>
        <v>3</v>
      </c>
      <c r="P10" s="16">
        <f t="shared" si="0"/>
        <v>7</v>
      </c>
      <c r="Q10" s="16">
        <f t="shared" si="0"/>
        <v>4</v>
      </c>
      <c r="R10" s="16">
        <f t="shared" si="0"/>
        <v>11</v>
      </c>
      <c r="S10" s="16">
        <f t="shared" si="0"/>
        <v>2</v>
      </c>
    </row>
    <row r="12" spans="1:19" ht="18.75">
      <c r="A12" s="18"/>
    </row>
    <row r="18" spans="11:17" ht="15.75">
      <c r="K18" s="134" t="s">
        <v>181</v>
      </c>
      <c r="L18" s="134"/>
      <c r="M18" s="134"/>
      <c r="N18" s="134"/>
      <c r="O18" s="134"/>
      <c r="P18" s="134"/>
      <c r="Q18" s="134"/>
    </row>
    <row r="19" spans="11:17" ht="15.75">
      <c r="K19" s="134" t="s">
        <v>182</v>
      </c>
      <c r="L19" s="134"/>
      <c r="M19" s="134"/>
      <c r="N19" s="134"/>
      <c r="O19" s="134"/>
      <c r="P19" s="134"/>
      <c r="Q19" s="134"/>
    </row>
  </sheetData>
  <mergeCells count="5">
    <mergeCell ref="K18:Q18"/>
    <mergeCell ref="K19:Q19"/>
    <mergeCell ref="A2:S2"/>
    <mergeCell ref="A3:S3"/>
    <mergeCell ref="A1:S1"/>
  </mergeCells>
  <pageMargins left="0.7" right="0.7" top="0.75" bottom="0.75" header="0.3" footer="0.3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F13" sqref="F13:H13"/>
    </sheetView>
  </sheetViews>
  <sheetFormatPr defaultRowHeight="15"/>
  <cols>
    <col min="2" max="2" width="22.5703125" customWidth="1"/>
    <col min="3" max="3" width="16" customWidth="1"/>
    <col min="4" max="4" width="14.140625" customWidth="1"/>
    <col min="5" max="5" width="22.85546875" customWidth="1"/>
    <col min="6" max="8" width="10.7109375" customWidth="1"/>
  </cols>
  <sheetData>
    <row r="1" spans="1:8">
      <c r="A1" s="139" t="s">
        <v>183</v>
      </c>
      <c r="B1" s="139"/>
      <c r="C1" s="139"/>
      <c r="D1" s="139"/>
      <c r="E1" s="139"/>
      <c r="F1" s="139"/>
      <c r="G1" s="139"/>
      <c r="H1" s="139"/>
    </row>
    <row r="2" spans="1:8">
      <c r="A2" s="139" t="s">
        <v>37</v>
      </c>
      <c r="B2" s="139"/>
      <c r="C2" s="139"/>
      <c r="D2" s="139"/>
      <c r="E2" s="139"/>
      <c r="F2" s="139"/>
      <c r="G2" s="139"/>
      <c r="H2" s="139"/>
    </row>
    <row r="3" spans="1:8" ht="18">
      <c r="A3" s="90"/>
      <c r="B3" s="90"/>
      <c r="C3" s="90"/>
      <c r="D3" s="90"/>
      <c r="E3" s="90"/>
      <c r="F3" s="90"/>
      <c r="G3" s="90"/>
      <c r="H3" s="90"/>
    </row>
    <row r="4" spans="1:8" s="21" customFormat="1" ht="45">
      <c r="A4" s="20" t="s">
        <v>1</v>
      </c>
      <c r="B4" s="20" t="s">
        <v>2</v>
      </c>
      <c r="C4" s="20" t="s">
        <v>38</v>
      </c>
      <c r="D4" s="20" t="s">
        <v>39</v>
      </c>
      <c r="E4" s="20" t="s">
        <v>40</v>
      </c>
      <c r="F4" s="89" t="s">
        <v>41</v>
      </c>
      <c r="G4" s="89"/>
      <c r="H4" s="89"/>
    </row>
    <row r="5" spans="1:8" s="21" customFormat="1">
      <c r="A5" s="20"/>
      <c r="B5" s="20"/>
      <c r="C5" s="20"/>
      <c r="D5" s="20"/>
      <c r="E5" s="20"/>
      <c r="F5" s="16" t="s">
        <v>42</v>
      </c>
      <c r="G5" s="16" t="s">
        <v>43</v>
      </c>
      <c r="H5" s="16" t="s">
        <v>44</v>
      </c>
    </row>
    <row r="6" spans="1:8">
      <c r="A6" s="22">
        <v>1</v>
      </c>
      <c r="B6" s="91" t="s">
        <v>45</v>
      </c>
      <c r="C6" s="93" t="s">
        <v>46</v>
      </c>
      <c r="D6" s="93" t="s">
        <v>47</v>
      </c>
      <c r="E6" s="23" t="s">
        <v>48</v>
      </c>
      <c r="F6" s="24">
        <f>+'[1]Annexure-V'!E77</f>
        <v>5514</v>
      </c>
      <c r="G6" s="24">
        <f>+'[1]Annexure-V'!F77</f>
        <v>1</v>
      </c>
      <c r="H6" s="24">
        <f>+'[1]Annexure-V'!G77</f>
        <v>93</v>
      </c>
    </row>
    <row r="7" spans="1:8">
      <c r="A7" s="22">
        <v>2</v>
      </c>
      <c r="B7" s="92"/>
      <c r="C7" s="94"/>
      <c r="D7" s="94"/>
      <c r="E7" s="23" t="s">
        <v>49</v>
      </c>
      <c r="F7" s="24">
        <f>+'[1]Annexure-V'!E78</f>
        <v>10534</v>
      </c>
      <c r="G7" s="24">
        <f>+'[1]Annexure-V'!F78</f>
        <v>3</v>
      </c>
      <c r="H7" s="24">
        <f>+'[1]Annexure-V'!G78</f>
        <v>175</v>
      </c>
    </row>
    <row r="8" spans="1:8">
      <c r="A8" s="22">
        <v>3</v>
      </c>
      <c r="B8" s="92"/>
      <c r="C8" s="94"/>
      <c r="D8" s="94"/>
      <c r="E8" s="23" t="s">
        <v>50</v>
      </c>
      <c r="F8" s="24">
        <f>+'[1]Annexure-V'!E79</f>
        <v>3727</v>
      </c>
      <c r="G8" s="24">
        <f>+'[1]Annexure-V'!F79</f>
        <v>1</v>
      </c>
      <c r="H8" s="24">
        <f>+'[1]Annexure-V'!G79</f>
        <v>75</v>
      </c>
    </row>
    <row r="9" spans="1:8">
      <c r="A9" s="22">
        <v>4</v>
      </c>
      <c r="B9" s="92"/>
      <c r="C9" s="94"/>
      <c r="D9" s="94"/>
      <c r="E9" s="23" t="s">
        <v>51</v>
      </c>
      <c r="F9" s="24">
        <f>+'[1]Annexure-V'!E80</f>
        <v>5680</v>
      </c>
      <c r="G9" s="24">
        <f>+'[1]Annexure-V'!F80</f>
        <v>3</v>
      </c>
      <c r="H9" s="24">
        <f>+'[1]Annexure-V'!G80</f>
        <v>89</v>
      </c>
    </row>
    <row r="10" spans="1:8">
      <c r="A10" s="22"/>
      <c r="B10" s="22"/>
      <c r="C10" s="85" t="s">
        <v>52</v>
      </c>
      <c r="D10" s="86"/>
      <c r="E10" s="87"/>
      <c r="F10" s="25">
        <f>SUM(F6:F9)</f>
        <v>25455</v>
      </c>
      <c r="G10" s="25">
        <f>SUM(G6:G9)</f>
        <v>8</v>
      </c>
      <c r="H10" s="25">
        <f>SUM(H6:H9)</f>
        <v>432</v>
      </c>
    </row>
    <row r="12" spans="1:8" ht="18">
      <c r="A12" s="88" t="s">
        <v>53</v>
      </c>
      <c r="B12" s="88"/>
      <c r="C12" s="88"/>
      <c r="D12" s="88"/>
      <c r="E12" s="88"/>
      <c r="F12" s="88"/>
      <c r="G12" s="88"/>
      <c r="H12" s="88"/>
    </row>
    <row r="13" spans="1:8" ht="45">
      <c r="A13" s="20" t="s">
        <v>1</v>
      </c>
      <c r="B13" s="20" t="s">
        <v>2</v>
      </c>
      <c r="C13" s="20" t="s">
        <v>38</v>
      </c>
      <c r="D13" s="20" t="s">
        <v>39</v>
      </c>
      <c r="E13" s="20" t="s">
        <v>40</v>
      </c>
      <c r="F13" s="89" t="s">
        <v>41</v>
      </c>
      <c r="G13" s="89"/>
      <c r="H13" s="89"/>
    </row>
    <row r="14" spans="1:8">
      <c r="A14" s="20"/>
      <c r="B14" s="20"/>
      <c r="C14" s="20"/>
      <c r="D14" s="20"/>
      <c r="E14" s="20"/>
      <c r="F14" s="16" t="s">
        <v>42</v>
      </c>
      <c r="G14" s="16" t="s">
        <v>43</v>
      </c>
      <c r="H14" s="16" t="s">
        <v>44</v>
      </c>
    </row>
    <row r="15" spans="1:8" ht="30">
      <c r="A15" s="22">
        <v>1</v>
      </c>
      <c r="B15" s="26" t="s">
        <v>179</v>
      </c>
      <c r="C15" s="27" t="s">
        <v>46</v>
      </c>
      <c r="D15" s="27" t="s">
        <v>54</v>
      </c>
      <c r="E15" s="13" t="s">
        <v>55</v>
      </c>
      <c r="F15" s="24">
        <v>2431</v>
      </c>
      <c r="G15" s="24">
        <v>1</v>
      </c>
      <c r="H15" s="24">
        <v>54</v>
      </c>
    </row>
    <row r="16" spans="1:8">
      <c r="A16" s="22"/>
      <c r="B16" s="22"/>
      <c r="C16" s="85" t="s">
        <v>52</v>
      </c>
      <c r="D16" s="86"/>
      <c r="E16" s="87"/>
      <c r="F16" s="25">
        <f>SUM(F15:F15)</f>
        <v>2431</v>
      </c>
      <c r="G16" s="25">
        <f>SUM(G15:G15)</f>
        <v>1</v>
      </c>
      <c r="H16" s="25">
        <f>SUM(H15:H15)</f>
        <v>54</v>
      </c>
    </row>
    <row r="22" spans="5:10" ht="15.75">
      <c r="E22" s="134" t="s">
        <v>181</v>
      </c>
      <c r="F22" s="134"/>
      <c r="G22" s="134"/>
      <c r="H22" s="134"/>
      <c r="I22" s="138"/>
      <c r="J22" s="138"/>
    </row>
    <row r="23" spans="5:10" ht="15.75">
      <c r="E23" s="134" t="s">
        <v>182</v>
      </c>
      <c r="F23" s="134"/>
      <c r="G23" s="134"/>
      <c r="H23" s="134"/>
      <c r="I23" s="138"/>
      <c r="J23" s="138"/>
    </row>
  </sheetData>
  <mergeCells count="13">
    <mergeCell ref="E22:H22"/>
    <mergeCell ref="E23:H23"/>
    <mergeCell ref="C10:E10"/>
    <mergeCell ref="A12:H12"/>
    <mergeCell ref="F13:H13"/>
    <mergeCell ref="C16:E16"/>
    <mergeCell ref="A1:H1"/>
    <mergeCell ref="A2:H2"/>
    <mergeCell ref="A3:H3"/>
    <mergeCell ref="F4:H4"/>
    <mergeCell ref="B6:B9"/>
    <mergeCell ref="C6:C9"/>
    <mergeCell ref="D6:D9"/>
  </mergeCells>
  <printOptions horizontalCentered="1"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A3" sqref="A3:S3"/>
    </sheetView>
  </sheetViews>
  <sheetFormatPr defaultColWidth="9.140625" defaultRowHeight="15"/>
  <cols>
    <col min="1" max="1" width="5.5703125" style="34" customWidth="1"/>
    <col min="2" max="2" width="36.5703125" style="34" customWidth="1"/>
    <col min="3" max="5" width="4.5703125" style="34" bestFit="1" customWidth="1"/>
    <col min="6" max="6" width="9.85546875" style="34" bestFit="1" customWidth="1"/>
    <col min="7" max="7" width="5.5703125" style="34" bestFit="1" customWidth="1"/>
    <col min="8" max="8" width="7" style="34" bestFit="1" customWidth="1"/>
    <col min="9" max="9" width="4.5703125" style="34" bestFit="1" customWidth="1"/>
    <col min="10" max="12" width="7.7109375" style="34" customWidth="1"/>
    <col min="13" max="16" width="6.85546875" style="34" bestFit="1" customWidth="1"/>
    <col min="17" max="18" width="4.140625" style="34" bestFit="1" customWidth="1"/>
    <col min="19" max="19" width="4" style="34" bestFit="1" customWidth="1"/>
    <col min="20" max="16384" width="9.140625" style="34"/>
  </cols>
  <sheetData>
    <row r="1" spans="1:19">
      <c r="A1" s="135" t="s">
        <v>184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s="28" customFormat="1" ht="18">
      <c r="A2" s="95" t="s">
        <v>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</row>
    <row r="3" spans="1:19" s="28" customFormat="1" ht="27" customHeight="1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7"/>
    </row>
    <row r="4" spans="1:19" s="29" customFormat="1" ht="105" customHeight="1">
      <c r="A4" s="8" t="s">
        <v>11</v>
      </c>
      <c r="B4" s="8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19</v>
      </c>
      <c r="J4" s="9" t="s">
        <v>20</v>
      </c>
      <c r="K4" s="9" t="s">
        <v>21</v>
      </c>
      <c r="L4" s="19" t="s">
        <v>22</v>
      </c>
      <c r="M4" s="19" t="s">
        <v>23</v>
      </c>
      <c r="N4" s="19" t="s">
        <v>24</v>
      </c>
      <c r="O4" s="19" t="s">
        <v>25</v>
      </c>
      <c r="P4" s="19" t="s">
        <v>26</v>
      </c>
      <c r="Q4" s="19" t="s">
        <v>27</v>
      </c>
      <c r="R4" s="19" t="s">
        <v>28</v>
      </c>
      <c r="S4" s="19" t="s">
        <v>29</v>
      </c>
    </row>
    <row r="5" spans="1:19" s="30" customFormat="1" ht="29.25" customHeight="1">
      <c r="A5" s="11"/>
      <c r="B5" s="12" t="s">
        <v>56</v>
      </c>
      <c r="C5" s="11">
        <v>3</v>
      </c>
      <c r="D5" s="11">
        <v>14</v>
      </c>
      <c r="E5" s="11">
        <v>56</v>
      </c>
      <c r="F5" s="11">
        <v>494187</v>
      </c>
      <c r="G5" s="11">
        <v>142</v>
      </c>
      <c r="H5" s="11">
        <v>7802</v>
      </c>
      <c r="I5" s="11">
        <v>4</v>
      </c>
      <c r="J5" s="11">
        <v>3</v>
      </c>
      <c r="K5" s="11">
        <v>1</v>
      </c>
      <c r="L5" s="11">
        <v>0</v>
      </c>
      <c r="M5" s="11">
        <v>0</v>
      </c>
      <c r="N5" s="11">
        <v>6</v>
      </c>
      <c r="O5" s="11">
        <v>1</v>
      </c>
      <c r="P5" s="11">
        <v>7</v>
      </c>
      <c r="Q5" s="11">
        <v>12</v>
      </c>
      <c r="R5" s="11">
        <v>13</v>
      </c>
      <c r="S5" s="11">
        <v>3</v>
      </c>
    </row>
    <row r="6" spans="1:19" s="30" customFormat="1" ht="39.950000000000003" customHeight="1">
      <c r="A6" s="11"/>
      <c r="B6" s="12" t="s">
        <v>31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30" customFormat="1" ht="39.950000000000003" customHeight="1">
      <c r="A7" s="11"/>
      <c r="B7" s="12" t="s">
        <v>32</v>
      </c>
      <c r="C7" s="11">
        <v>0</v>
      </c>
      <c r="D7" s="11">
        <v>0</v>
      </c>
      <c r="E7" s="11">
        <v>0</v>
      </c>
      <c r="F7" s="11">
        <v>1660</v>
      </c>
      <c r="G7" s="11">
        <v>1</v>
      </c>
      <c r="H7" s="11">
        <v>33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</row>
    <row r="8" spans="1:19" s="30" customFormat="1" ht="39.950000000000003" customHeight="1">
      <c r="A8" s="11"/>
      <c r="B8" s="12" t="s">
        <v>57</v>
      </c>
      <c r="C8" s="11">
        <v>0</v>
      </c>
      <c r="D8" s="11">
        <v>0</v>
      </c>
      <c r="E8" s="11">
        <v>0</v>
      </c>
      <c r="F8" s="11">
        <v>82</v>
      </c>
      <c r="G8" s="11">
        <v>0</v>
      </c>
      <c r="H8" s="11">
        <v>6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</row>
    <row r="9" spans="1:19" s="32" customFormat="1" ht="39.950000000000003" customHeight="1">
      <c r="A9" s="31"/>
      <c r="B9" s="15" t="s">
        <v>58</v>
      </c>
      <c r="C9" s="16">
        <f>SUM(C7:C8)</f>
        <v>0</v>
      </c>
      <c r="D9" s="16">
        <f>SUM(D7:D8)</f>
        <v>0</v>
      </c>
      <c r="E9" s="16">
        <f>E7+E8</f>
        <v>0</v>
      </c>
      <c r="F9" s="16">
        <f t="shared" ref="F9:S9" si="0">F7+F8</f>
        <v>1742</v>
      </c>
      <c r="G9" s="16">
        <f t="shared" si="0"/>
        <v>1</v>
      </c>
      <c r="H9" s="16">
        <f t="shared" si="0"/>
        <v>39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v>0</v>
      </c>
      <c r="S9" s="16">
        <f t="shared" si="0"/>
        <v>0</v>
      </c>
    </row>
    <row r="10" spans="1:19" s="30" customFormat="1" ht="39.950000000000003" customHeight="1">
      <c r="A10" s="11"/>
      <c r="B10" s="12" t="s">
        <v>33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30" customFormat="1" ht="39.950000000000003" customHeight="1">
      <c r="A11" s="11"/>
      <c r="B11" s="12" t="s">
        <v>59</v>
      </c>
      <c r="C11" s="11">
        <v>0</v>
      </c>
      <c r="D11" s="11">
        <v>0</v>
      </c>
      <c r="E11" s="11">
        <v>3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</row>
    <row r="12" spans="1:19" s="30" customFormat="1" ht="39.950000000000003" customHeight="1">
      <c r="A12" s="11"/>
      <c r="B12" s="12" t="s">
        <v>34</v>
      </c>
      <c r="C12" s="11">
        <v>0</v>
      </c>
      <c r="D12" s="11">
        <v>0</v>
      </c>
      <c r="E12" s="11">
        <v>0</v>
      </c>
      <c r="F12" s="11">
        <v>1166</v>
      </c>
      <c r="G12" s="11">
        <v>0</v>
      </c>
      <c r="H12" s="11">
        <v>13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</row>
    <row r="13" spans="1:19" s="30" customFormat="1" ht="39.950000000000003" customHeight="1">
      <c r="A13" s="11"/>
      <c r="B13" s="12" t="s">
        <v>60</v>
      </c>
      <c r="C13" s="11">
        <v>0</v>
      </c>
      <c r="D13" s="11">
        <v>0</v>
      </c>
      <c r="E13" s="11">
        <v>0</v>
      </c>
      <c r="F13" s="11">
        <v>157</v>
      </c>
      <c r="G13" s="11">
        <v>0</v>
      </c>
      <c r="H13" s="11">
        <v>4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s="32" customFormat="1" ht="30" customHeight="1">
      <c r="A14" s="31"/>
      <c r="B14" s="15" t="s">
        <v>61</v>
      </c>
      <c r="C14" s="16">
        <f>SUM(C11:C13)</f>
        <v>0</v>
      </c>
      <c r="D14" s="16">
        <f>SUM(D11:D13)</f>
        <v>0</v>
      </c>
      <c r="E14" s="16">
        <f>SUM(E11:E13)</f>
        <v>3</v>
      </c>
      <c r="F14" s="16">
        <f t="shared" ref="F14:S14" si="1">F12+F13</f>
        <v>1323</v>
      </c>
      <c r="G14" s="16">
        <f t="shared" si="1"/>
        <v>0</v>
      </c>
      <c r="H14" s="16">
        <f t="shared" si="1"/>
        <v>17</v>
      </c>
      <c r="I14" s="16">
        <f t="shared" si="1"/>
        <v>0</v>
      </c>
      <c r="J14" s="16">
        <f t="shared" si="1"/>
        <v>0</v>
      </c>
      <c r="K14" s="16">
        <f t="shared" si="1"/>
        <v>0</v>
      </c>
      <c r="L14" s="16">
        <f t="shared" si="1"/>
        <v>0</v>
      </c>
      <c r="M14" s="16">
        <f t="shared" si="1"/>
        <v>0</v>
      </c>
      <c r="N14" s="16">
        <f t="shared" si="1"/>
        <v>0</v>
      </c>
      <c r="O14" s="16">
        <f t="shared" si="1"/>
        <v>0</v>
      </c>
      <c r="P14" s="16">
        <f t="shared" si="1"/>
        <v>0</v>
      </c>
      <c r="Q14" s="16">
        <f t="shared" si="1"/>
        <v>0</v>
      </c>
      <c r="R14" s="16">
        <f t="shared" si="1"/>
        <v>0</v>
      </c>
      <c r="S14" s="16">
        <f t="shared" si="1"/>
        <v>0</v>
      </c>
    </row>
    <row r="15" spans="1:19" s="33" customFormat="1" ht="27.75" customHeight="1">
      <c r="A15" s="11"/>
      <c r="B15" s="15" t="s">
        <v>52</v>
      </c>
      <c r="C15" s="16">
        <f>C5-C9+C14</f>
        <v>3</v>
      </c>
      <c r="D15" s="16">
        <f>D5-D9+D14</f>
        <v>14</v>
      </c>
      <c r="E15" s="16">
        <f>E5-E9+E14</f>
        <v>59</v>
      </c>
      <c r="F15" s="16">
        <f>F5-F9+F14</f>
        <v>493768</v>
      </c>
      <c r="G15" s="16">
        <f t="shared" ref="G15:S15" si="2">G5-G9+G14</f>
        <v>141</v>
      </c>
      <c r="H15" s="16">
        <f t="shared" si="2"/>
        <v>7780</v>
      </c>
      <c r="I15" s="16">
        <f t="shared" si="2"/>
        <v>4</v>
      </c>
      <c r="J15" s="16">
        <f t="shared" si="2"/>
        <v>3</v>
      </c>
      <c r="K15" s="16">
        <f t="shared" si="2"/>
        <v>1</v>
      </c>
      <c r="L15" s="16">
        <f t="shared" si="2"/>
        <v>0</v>
      </c>
      <c r="M15" s="16">
        <f t="shared" si="2"/>
        <v>0</v>
      </c>
      <c r="N15" s="16">
        <f t="shared" si="2"/>
        <v>6</v>
      </c>
      <c r="O15" s="16">
        <f t="shared" si="2"/>
        <v>1</v>
      </c>
      <c r="P15" s="16">
        <f t="shared" si="2"/>
        <v>7</v>
      </c>
      <c r="Q15" s="16">
        <f t="shared" si="2"/>
        <v>12</v>
      </c>
      <c r="R15" s="16">
        <f t="shared" si="2"/>
        <v>13</v>
      </c>
      <c r="S15" s="16">
        <f t="shared" si="2"/>
        <v>3</v>
      </c>
    </row>
    <row r="19" spans="11:18">
      <c r="K19" s="140" t="s">
        <v>181</v>
      </c>
      <c r="L19" s="140"/>
      <c r="M19" s="140"/>
      <c r="N19" s="140"/>
      <c r="O19" s="140"/>
      <c r="P19" s="140"/>
      <c r="Q19" s="140"/>
      <c r="R19" s="140"/>
    </row>
    <row r="20" spans="11:18">
      <c r="K20" s="140" t="s">
        <v>182</v>
      </c>
      <c r="L20" s="140"/>
      <c r="M20" s="140"/>
      <c r="N20" s="140"/>
      <c r="O20" s="140"/>
      <c r="P20" s="140"/>
      <c r="Q20" s="140"/>
      <c r="R20" s="140"/>
    </row>
  </sheetData>
  <mergeCells count="5">
    <mergeCell ref="A2:S2"/>
    <mergeCell ref="A3:S3"/>
    <mergeCell ref="A1:S1"/>
    <mergeCell ref="K19:R19"/>
    <mergeCell ref="K20:R20"/>
  </mergeCells>
  <pageMargins left="0.7" right="0.7" top="0.25" bottom="0.25" header="0.3" footer="0.3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topLeftCell="A14" workbookViewId="0">
      <selection activeCell="C25" sqref="C25"/>
    </sheetView>
  </sheetViews>
  <sheetFormatPr defaultColWidth="9.140625" defaultRowHeight="24.95" customHeight="1"/>
  <cols>
    <col min="1" max="1" width="6" style="34" customWidth="1"/>
    <col min="2" max="2" width="30" style="34" customWidth="1"/>
    <col min="3" max="3" width="17.28515625" style="34" customWidth="1"/>
    <col min="4" max="4" width="16" style="34" customWidth="1"/>
    <col min="5" max="5" width="23.7109375" style="34" bestFit="1" customWidth="1"/>
    <col min="6" max="8" width="10.7109375" style="34" customWidth="1"/>
    <col min="9" max="16384" width="9.140625" style="34"/>
  </cols>
  <sheetData>
    <row r="1" spans="1:8" ht="24.75" customHeight="1">
      <c r="A1" s="139" t="s">
        <v>184</v>
      </c>
      <c r="B1" s="139"/>
      <c r="C1" s="139"/>
      <c r="D1" s="139"/>
      <c r="E1" s="139"/>
      <c r="F1" s="139"/>
      <c r="G1" s="139"/>
      <c r="H1" s="139"/>
    </row>
    <row r="2" spans="1:8" ht="24.75" customHeight="1">
      <c r="A2" s="139" t="s">
        <v>62</v>
      </c>
      <c r="B2" s="139"/>
      <c r="C2" s="139"/>
      <c r="D2" s="139"/>
      <c r="E2" s="139"/>
      <c r="F2" s="139"/>
      <c r="G2" s="139"/>
      <c r="H2" s="139"/>
    </row>
    <row r="3" spans="1:8" s="35" customFormat="1" ht="35.25" customHeight="1">
      <c r="A3" s="16" t="s">
        <v>1</v>
      </c>
      <c r="B3" s="16" t="s">
        <v>2</v>
      </c>
      <c r="C3" s="16" t="s">
        <v>38</v>
      </c>
      <c r="D3" s="16" t="s">
        <v>39</v>
      </c>
      <c r="E3" s="16" t="s">
        <v>40</v>
      </c>
      <c r="F3" s="89" t="s">
        <v>41</v>
      </c>
      <c r="G3" s="89"/>
      <c r="H3" s="89"/>
    </row>
    <row r="4" spans="1:8" s="36" customFormat="1" ht="15" customHeight="1">
      <c r="A4" s="20"/>
      <c r="B4" s="20"/>
      <c r="C4" s="20"/>
      <c r="D4" s="20"/>
      <c r="E4" s="20"/>
      <c r="F4" s="16" t="s">
        <v>42</v>
      </c>
      <c r="G4" s="16" t="s">
        <v>43</v>
      </c>
      <c r="H4" s="16" t="s">
        <v>44</v>
      </c>
    </row>
    <row r="5" spans="1:8" ht="24.95" customHeight="1">
      <c r="A5" s="22">
        <v>1</v>
      </c>
      <c r="B5" s="99" t="s">
        <v>63</v>
      </c>
      <c r="C5" s="99" t="s">
        <v>64</v>
      </c>
      <c r="D5" s="100" t="s">
        <v>65</v>
      </c>
      <c r="E5" s="23" t="s">
        <v>66</v>
      </c>
      <c r="F5" s="24">
        <v>151</v>
      </c>
      <c r="G5" s="24">
        <v>0</v>
      </c>
      <c r="H5" s="24">
        <v>4</v>
      </c>
    </row>
    <row r="6" spans="1:8" ht="24.95" customHeight="1">
      <c r="A6" s="22">
        <v>2</v>
      </c>
      <c r="B6" s="99"/>
      <c r="C6" s="99"/>
      <c r="D6" s="100"/>
      <c r="E6" s="23" t="s">
        <v>67</v>
      </c>
      <c r="F6" s="24">
        <v>1288</v>
      </c>
      <c r="G6" s="24">
        <v>0</v>
      </c>
      <c r="H6" s="24">
        <v>28</v>
      </c>
    </row>
    <row r="7" spans="1:8" ht="24.95" customHeight="1">
      <c r="A7" s="22"/>
      <c r="B7" s="99"/>
      <c r="C7" s="99"/>
      <c r="D7" s="43" t="s">
        <v>68</v>
      </c>
      <c r="E7" s="22" t="s">
        <v>69</v>
      </c>
      <c r="F7" s="24">
        <v>202</v>
      </c>
      <c r="G7" s="24">
        <v>0</v>
      </c>
      <c r="H7" s="24">
        <v>0</v>
      </c>
    </row>
    <row r="8" spans="1:8" ht="24.95" customHeight="1">
      <c r="A8" s="22">
        <v>3</v>
      </c>
      <c r="B8" s="99"/>
      <c r="C8" s="11" t="s">
        <v>70</v>
      </c>
      <c r="D8" s="23" t="s">
        <v>71</v>
      </c>
      <c r="E8" s="23" t="s">
        <v>72</v>
      </c>
      <c r="F8" s="24">
        <v>19</v>
      </c>
      <c r="G8" s="24">
        <v>1</v>
      </c>
      <c r="H8" s="24">
        <v>1</v>
      </c>
    </row>
    <row r="9" spans="1:8" ht="30" customHeight="1">
      <c r="A9" s="22"/>
      <c r="B9" s="11" t="s">
        <v>73</v>
      </c>
      <c r="C9" s="11" t="s">
        <v>70</v>
      </c>
      <c r="D9" s="22" t="s">
        <v>71</v>
      </c>
      <c r="E9" s="37" t="s">
        <v>74</v>
      </c>
      <c r="F9" s="38">
        <v>82</v>
      </c>
      <c r="G9" s="38">
        <v>0</v>
      </c>
      <c r="H9" s="38">
        <v>6</v>
      </c>
    </row>
    <row r="10" spans="1:8" ht="17.25" customHeight="1">
      <c r="A10" s="22"/>
      <c r="B10" s="22"/>
      <c r="C10" s="102" t="s">
        <v>52</v>
      </c>
      <c r="D10" s="102"/>
      <c r="E10" s="102"/>
      <c r="F10" s="25">
        <f>SUM(F5:F9)</f>
        <v>1742</v>
      </c>
      <c r="G10" s="25">
        <f>SUM(G5:G8)</f>
        <v>1</v>
      </c>
      <c r="H10" s="25">
        <f>SUM(H5:H9)</f>
        <v>39</v>
      </c>
    </row>
    <row r="11" spans="1:8" ht="12" customHeight="1"/>
    <row r="12" spans="1:8" ht="18.75" customHeight="1">
      <c r="A12" s="88" t="s">
        <v>75</v>
      </c>
      <c r="B12" s="88"/>
      <c r="C12" s="88"/>
      <c r="D12" s="88"/>
      <c r="E12" s="88"/>
      <c r="F12" s="88"/>
      <c r="G12" s="88"/>
      <c r="H12" s="88"/>
    </row>
    <row r="13" spans="1:8" s="39" customFormat="1" ht="42.75" customHeight="1">
      <c r="A13" s="16" t="s">
        <v>1</v>
      </c>
      <c r="B13" s="16" t="s">
        <v>2</v>
      </c>
      <c r="C13" s="16" t="s">
        <v>38</v>
      </c>
      <c r="D13" s="16" t="s">
        <v>39</v>
      </c>
      <c r="E13" s="16" t="s">
        <v>40</v>
      </c>
      <c r="F13" s="89" t="s">
        <v>41</v>
      </c>
      <c r="G13" s="89"/>
      <c r="H13" s="89"/>
    </row>
    <row r="14" spans="1:8" ht="15.75" customHeight="1">
      <c r="A14" s="20"/>
      <c r="B14" s="20"/>
      <c r="C14" s="20"/>
      <c r="D14" s="20"/>
      <c r="E14" s="20"/>
      <c r="F14" s="16" t="s">
        <v>42</v>
      </c>
      <c r="G14" s="16" t="s">
        <v>43</v>
      </c>
      <c r="H14" s="16" t="s">
        <v>44</v>
      </c>
    </row>
    <row r="15" spans="1:8" ht="19.5" customHeight="1">
      <c r="A15" s="93">
        <v>1</v>
      </c>
      <c r="B15" s="99" t="s">
        <v>76</v>
      </c>
      <c r="C15" s="100" t="s">
        <v>77</v>
      </c>
      <c r="D15" s="91" t="s">
        <v>78</v>
      </c>
      <c r="E15" s="40" t="s">
        <v>79</v>
      </c>
      <c r="F15" s="24">
        <v>678</v>
      </c>
      <c r="G15" s="24">
        <v>0</v>
      </c>
      <c r="H15" s="24">
        <v>6</v>
      </c>
    </row>
    <row r="16" spans="1:8" ht="18" customHeight="1">
      <c r="A16" s="94"/>
      <c r="B16" s="99"/>
      <c r="C16" s="100"/>
      <c r="D16" s="92"/>
      <c r="E16" s="40" t="s">
        <v>80</v>
      </c>
      <c r="F16" s="24">
        <v>156</v>
      </c>
      <c r="G16" s="24">
        <v>0</v>
      </c>
      <c r="H16" s="24">
        <v>4</v>
      </c>
    </row>
    <row r="17" spans="1:8" ht="24.95" customHeight="1">
      <c r="A17" s="94"/>
      <c r="B17" s="99"/>
      <c r="C17" s="100"/>
      <c r="D17" s="101"/>
      <c r="E17" s="40" t="s">
        <v>81</v>
      </c>
      <c r="F17" s="24">
        <v>31</v>
      </c>
      <c r="G17" s="24">
        <v>0</v>
      </c>
      <c r="H17" s="24">
        <v>1</v>
      </c>
    </row>
    <row r="18" spans="1:8" ht="24.95" customHeight="1">
      <c r="A18" s="98"/>
      <c r="B18" s="99"/>
      <c r="C18" s="100"/>
      <c r="D18" s="22" t="s">
        <v>82</v>
      </c>
      <c r="E18" s="40" t="s">
        <v>83</v>
      </c>
      <c r="F18" s="24">
        <v>301</v>
      </c>
      <c r="G18" s="24">
        <v>0</v>
      </c>
      <c r="H18" s="24">
        <v>2</v>
      </c>
    </row>
    <row r="19" spans="1:8" ht="42" customHeight="1">
      <c r="A19" s="41"/>
      <c r="B19" s="26" t="s">
        <v>84</v>
      </c>
      <c r="C19" s="26" t="s">
        <v>85</v>
      </c>
      <c r="D19" s="26" t="s">
        <v>86</v>
      </c>
      <c r="E19" s="42" t="s">
        <v>87</v>
      </c>
      <c r="F19" s="24">
        <v>157</v>
      </c>
      <c r="G19" s="24">
        <v>0</v>
      </c>
      <c r="H19" s="24">
        <v>4</v>
      </c>
    </row>
    <row r="20" spans="1:8" ht="17.25" customHeight="1">
      <c r="A20" s="22"/>
      <c r="B20" s="22"/>
      <c r="C20" s="85" t="s">
        <v>52</v>
      </c>
      <c r="D20" s="86"/>
      <c r="E20" s="87"/>
      <c r="F20" s="25">
        <f>SUM(F15:F19)</f>
        <v>1323</v>
      </c>
      <c r="G20" s="25">
        <f>SUM(G15:G18)</f>
        <v>0</v>
      </c>
      <c r="H20" s="25">
        <f>SUM(H15:H19)</f>
        <v>17</v>
      </c>
    </row>
    <row r="21" spans="1:8" ht="36" customHeight="1"/>
    <row r="22" spans="1:8" ht="19.5" customHeight="1">
      <c r="E22" s="132" t="s">
        <v>181</v>
      </c>
      <c r="F22" s="132"/>
      <c r="G22" s="132"/>
      <c r="H22" s="132"/>
    </row>
    <row r="23" spans="1:8" ht="19.5" customHeight="1">
      <c r="E23" s="132" t="s">
        <v>182</v>
      </c>
      <c r="F23" s="132"/>
      <c r="G23" s="132"/>
      <c r="H23" s="132"/>
    </row>
  </sheetData>
  <mergeCells count="16">
    <mergeCell ref="E23:H23"/>
    <mergeCell ref="E22:H22"/>
    <mergeCell ref="C20:E20"/>
    <mergeCell ref="A1:H1"/>
    <mergeCell ref="A12:H12"/>
    <mergeCell ref="F13:H13"/>
    <mergeCell ref="A15:A18"/>
    <mergeCell ref="B15:B18"/>
    <mergeCell ref="C15:C18"/>
    <mergeCell ref="D15:D17"/>
    <mergeCell ref="A2:H2"/>
    <mergeCell ref="F3:H3"/>
    <mergeCell ref="B5:B8"/>
    <mergeCell ref="C5:C7"/>
    <mergeCell ref="D5:D6"/>
    <mergeCell ref="C10:E10"/>
  </mergeCells>
  <pageMargins left="0.7" right="0.7" top="0.5" bottom="0.2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topLeftCell="A12" workbookViewId="0">
      <selection activeCell="D19" sqref="D19"/>
    </sheetView>
  </sheetViews>
  <sheetFormatPr defaultRowHeight="15"/>
  <cols>
    <col min="2" max="2" width="37.85546875" customWidth="1"/>
    <col min="3" max="3" width="4.5703125" bestFit="1" customWidth="1"/>
    <col min="6" max="6" width="11.28515625" bestFit="1" customWidth="1"/>
    <col min="7" max="7" width="5.5703125" bestFit="1" customWidth="1"/>
    <col min="12" max="12" width="8" bestFit="1" customWidth="1"/>
    <col min="13" max="13" width="4.5703125" bestFit="1" customWidth="1"/>
  </cols>
  <sheetData>
    <row r="1" spans="1:19" ht="34.5">
      <c r="A1" s="135" t="s">
        <v>185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55"/>
      <c r="O1" s="55"/>
      <c r="P1" s="55"/>
      <c r="Q1" s="55"/>
      <c r="R1" s="55"/>
      <c r="S1" s="55"/>
    </row>
    <row r="2" spans="1:19" ht="15.75">
      <c r="A2" s="132" t="s">
        <v>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9" ht="18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9" s="10" customFormat="1" ht="84">
      <c r="A4" s="44" t="s">
        <v>11</v>
      </c>
      <c r="B4" s="44" t="s">
        <v>12</v>
      </c>
      <c r="C4" s="45" t="s">
        <v>13</v>
      </c>
      <c r="D4" s="45" t="s">
        <v>14</v>
      </c>
      <c r="E4" s="45" t="s">
        <v>15</v>
      </c>
      <c r="F4" s="45" t="s">
        <v>16</v>
      </c>
      <c r="G4" s="45" t="s">
        <v>17</v>
      </c>
      <c r="H4" s="45" t="s">
        <v>18</v>
      </c>
      <c r="I4" s="45" t="s">
        <v>19</v>
      </c>
      <c r="J4" s="45" t="s">
        <v>20</v>
      </c>
      <c r="K4" s="45" t="s">
        <v>21</v>
      </c>
      <c r="L4" s="45" t="s">
        <v>88</v>
      </c>
      <c r="M4" s="45" t="s">
        <v>29</v>
      </c>
    </row>
    <row r="5" spans="1:19" s="10" customFormat="1">
      <c r="A5" s="46"/>
      <c r="B5" s="47" t="s">
        <v>99</v>
      </c>
      <c r="C5" s="46">
        <v>6</v>
      </c>
      <c r="D5" s="46">
        <v>27</v>
      </c>
      <c r="E5" s="46">
        <v>101</v>
      </c>
      <c r="F5" s="46">
        <v>1086569</v>
      </c>
      <c r="G5" s="46">
        <v>236</v>
      </c>
      <c r="H5" s="46">
        <v>12129</v>
      </c>
      <c r="I5" s="46">
        <v>7</v>
      </c>
      <c r="J5" s="46">
        <v>6</v>
      </c>
      <c r="K5" s="46">
        <v>1</v>
      </c>
      <c r="L5" s="46">
        <v>21</v>
      </c>
      <c r="M5" s="46">
        <v>3</v>
      </c>
    </row>
    <row r="6" spans="1:19" s="10" customFormat="1">
      <c r="A6" s="46"/>
      <c r="B6" s="48" t="s">
        <v>31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9" s="10" customFormat="1" ht="24.95" customHeight="1">
      <c r="A7" s="46"/>
      <c r="B7" s="47" t="s">
        <v>89</v>
      </c>
      <c r="C7" s="46"/>
      <c r="D7" s="46"/>
      <c r="E7" s="46">
        <v>5</v>
      </c>
      <c r="F7" s="46">
        <f>34309+2269</f>
        <v>36578</v>
      </c>
      <c r="G7" s="46">
        <v>10</v>
      </c>
      <c r="H7" s="46">
        <f>583+47</f>
        <v>630</v>
      </c>
      <c r="I7" s="46"/>
      <c r="J7" s="46"/>
      <c r="K7" s="46"/>
      <c r="L7" s="46">
        <v>1</v>
      </c>
      <c r="M7" s="46"/>
    </row>
    <row r="8" spans="1:19" s="10" customFormat="1" ht="24.95" customHeight="1">
      <c r="A8" s="46"/>
      <c r="B8" s="47" t="s">
        <v>90</v>
      </c>
      <c r="C8" s="46"/>
      <c r="D8" s="46"/>
      <c r="E8" s="46"/>
      <c r="F8" s="46">
        <v>793</v>
      </c>
      <c r="G8" s="46"/>
      <c r="H8" s="46">
        <v>15</v>
      </c>
      <c r="I8" s="46"/>
      <c r="J8" s="46"/>
      <c r="K8" s="46"/>
      <c r="L8" s="46"/>
      <c r="M8" s="46"/>
    </row>
    <row r="9" spans="1:19" s="10" customFormat="1" ht="24.95" customHeight="1">
      <c r="A9" s="46"/>
      <c r="B9" s="48" t="s">
        <v>91</v>
      </c>
      <c r="C9" s="46">
        <f>SUM(C7:C8)</f>
        <v>0</v>
      </c>
      <c r="D9" s="46">
        <f t="shared" ref="D9:L9" si="0">SUM(D7:D8)</f>
        <v>0</v>
      </c>
      <c r="E9" s="46">
        <f t="shared" si="0"/>
        <v>5</v>
      </c>
      <c r="F9" s="46">
        <f t="shared" si="0"/>
        <v>37371</v>
      </c>
      <c r="G9" s="46">
        <f t="shared" si="0"/>
        <v>10</v>
      </c>
      <c r="H9" s="46">
        <f t="shared" si="0"/>
        <v>645</v>
      </c>
      <c r="I9" s="46">
        <f t="shared" si="0"/>
        <v>0</v>
      </c>
      <c r="J9" s="46">
        <f t="shared" si="0"/>
        <v>0</v>
      </c>
      <c r="K9" s="46">
        <f t="shared" si="0"/>
        <v>0</v>
      </c>
      <c r="L9" s="46">
        <f t="shared" si="0"/>
        <v>1</v>
      </c>
      <c r="M9" s="46"/>
    </row>
    <row r="10" spans="1:19" s="10" customFormat="1" ht="24.95" customHeight="1">
      <c r="A10" s="46"/>
      <c r="B10" s="49" t="s">
        <v>92</v>
      </c>
      <c r="C10" s="14">
        <f>C5-C9</f>
        <v>6</v>
      </c>
      <c r="D10" s="14">
        <f t="shared" ref="D10:M10" si="1">D5-D9</f>
        <v>27</v>
      </c>
      <c r="E10" s="14">
        <f t="shared" si="1"/>
        <v>96</v>
      </c>
      <c r="F10" s="14">
        <f t="shared" si="1"/>
        <v>1049198</v>
      </c>
      <c r="G10" s="14">
        <f t="shared" si="1"/>
        <v>226</v>
      </c>
      <c r="H10" s="14">
        <f t="shared" si="1"/>
        <v>11484</v>
      </c>
      <c r="I10" s="14">
        <f t="shared" si="1"/>
        <v>7</v>
      </c>
      <c r="J10" s="14">
        <f t="shared" si="1"/>
        <v>6</v>
      </c>
      <c r="K10" s="14">
        <f t="shared" si="1"/>
        <v>1</v>
      </c>
      <c r="L10" s="14">
        <f t="shared" si="1"/>
        <v>20</v>
      </c>
      <c r="M10" s="14">
        <f t="shared" si="1"/>
        <v>3</v>
      </c>
    </row>
    <row r="11" spans="1:19" s="10" customFormat="1" ht="36.75" customHeight="1">
      <c r="A11" s="46"/>
      <c r="B11" s="48" t="s">
        <v>93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9" s="10" customFormat="1" ht="41.25" customHeight="1">
      <c r="A12" s="46"/>
      <c r="B12" s="47" t="s">
        <v>94</v>
      </c>
      <c r="C12" s="46"/>
      <c r="D12" s="46"/>
      <c r="E12" s="46"/>
      <c r="F12" s="50">
        <v>4212</v>
      </c>
      <c r="G12" s="50">
        <v>2</v>
      </c>
      <c r="H12" s="51">
        <v>48</v>
      </c>
      <c r="I12" s="46"/>
      <c r="J12" s="46"/>
      <c r="K12" s="46"/>
      <c r="L12" s="46"/>
      <c r="M12" s="46"/>
    </row>
    <row r="13" spans="1:19" s="10" customFormat="1" ht="39" customHeight="1">
      <c r="A13" s="46"/>
      <c r="B13" s="47" t="s">
        <v>95</v>
      </c>
      <c r="C13" s="104" t="s">
        <v>96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6"/>
    </row>
    <row r="14" spans="1:19" s="10" customFormat="1" ht="35.25" customHeight="1">
      <c r="A14" s="14"/>
      <c r="B14" s="49" t="s">
        <v>97</v>
      </c>
      <c r="C14" s="14">
        <f>C12</f>
        <v>0</v>
      </c>
      <c r="D14" s="14">
        <f t="shared" ref="D14:M14" si="2">D12</f>
        <v>0</v>
      </c>
      <c r="E14" s="14">
        <f t="shared" si="2"/>
        <v>0</v>
      </c>
      <c r="F14" s="14">
        <f t="shared" si="2"/>
        <v>4212</v>
      </c>
      <c r="G14" s="14">
        <f t="shared" si="2"/>
        <v>2</v>
      </c>
      <c r="H14" s="14">
        <f t="shared" si="2"/>
        <v>48</v>
      </c>
      <c r="I14" s="14">
        <f t="shared" si="2"/>
        <v>0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0</v>
      </c>
    </row>
    <row r="15" spans="1:19" s="17" customFormat="1" ht="34.5" customHeight="1">
      <c r="A15" s="52"/>
      <c r="B15" s="53" t="s">
        <v>98</v>
      </c>
      <c r="C15" s="54">
        <f>C10+C14</f>
        <v>6</v>
      </c>
      <c r="D15" s="54">
        <f t="shared" ref="D15:M15" si="3">D10+D14</f>
        <v>27</v>
      </c>
      <c r="E15" s="54">
        <f t="shared" si="3"/>
        <v>96</v>
      </c>
      <c r="F15" s="54">
        <f t="shared" si="3"/>
        <v>1053410</v>
      </c>
      <c r="G15" s="54">
        <f t="shared" si="3"/>
        <v>228</v>
      </c>
      <c r="H15" s="54">
        <f t="shared" si="3"/>
        <v>11532</v>
      </c>
      <c r="I15" s="54">
        <f t="shared" si="3"/>
        <v>7</v>
      </c>
      <c r="J15" s="54">
        <f t="shared" si="3"/>
        <v>6</v>
      </c>
      <c r="K15" s="54">
        <f t="shared" si="3"/>
        <v>1</v>
      </c>
      <c r="L15" s="54">
        <f t="shared" si="3"/>
        <v>20</v>
      </c>
      <c r="M15" s="54">
        <f t="shared" si="3"/>
        <v>3</v>
      </c>
    </row>
    <row r="17" spans="1:13" ht="18.75">
      <c r="A17" s="18"/>
    </row>
    <row r="19" spans="1:13" ht="15.75">
      <c r="G19" s="134" t="s">
        <v>181</v>
      </c>
      <c r="H19" s="134"/>
      <c r="I19" s="134"/>
      <c r="J19" s="134"/>
      <c r="K19" s="134"/>
      <c r="L19" s="134"/>
      <c r="M19" s="134"/>
    </row>
    <row r="20" spans="1:13" ht="15.75">
      <c r="G20" s="134" t="s">
        <v>182</v>
      </c>
      <c r="H20" s="134"/>
      <c r="I20" s="134"/>
      <c r="J20" s="134"/>
      <c r="K20" s="134"/>
      <c r="L20" s="134"/>
      <c r="M20" s="134"/>
    </row>
  </sheetData>
  <mergeCells count="6">
    <mergeCell ref="A2:M2"/>
    <mergeCell ref="A3:M3"/>
    <mergeCell ref="C13:M13"/>
    <mergeCell ref="A1:M1"/>
    <mergeCell ref="G20:M20"/>
    <mergeCell ref="G19:M19"/>
  </mergeCells>
  <pageMargins left="0.7" right="0.7" top="0.5" bottom="0.5" header="0.3" footer="0.3"/>
  <pageSetup paperSize="9" scale="9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topLeftCell="A12" workbookViewId="0">
      <selection activeCell="C24" sqref="C24"/>
    </sheetView>
  </sheetViews>
  <sheetFormatPr defaultColWidth="25" defaultRowHeight="15"/>
  <cols>
    <col min="1" max="1" width="7.28515625" bestFit="1" customWidth="1"/>
    <col min="2" max="2" width="28.42578125" bestFit="1" customWidth="1"/>
    <col min="3" max="3" width="15.7109375" bestFit="1" customWidth="1"/>
    <col min="4" max="4" width="20.85546875" bestFit="1" customWidth="1"/>
    <col min="6" max="8" width="10.7109375" customWidth="1"/>
  </cols>
  <sheetData>
    <row r="1" spans="1:8">
      <c r="A1" s="139" t="s">
        <v>185</v>
      </c>
      <c r="B1" s="139"/>
      <c r="C1" s="139"/>
      <c r="D1" s="139"/>
      <c r="E1" s="139"/>
      <c r="F1" s="139"/>
      <c r="G1" s="139"/>
      <c r="H1" s="139"/>
    </row>
    <row r="2" spans="1:8" ht="24.75" customHeight="1">
      <c r="A2" s="133" t="s">
        <v>100</v>
      </c>
      <c r="B2" s="133"/>
      <c r="C2" s="133"/>
      <c r="D2" s="133"/>
      <c r="E2" s="133"/>
      <c r="F2" s="133"/>
      <c r="G2" s="133"/>
      <c r="H2" s="133"/>
    </row>
    <row r="3" spans="1:8" ht="27.75" customHeight="1">
      <c r="A3" s="137"/>
      <c r="B3" s="141" t="s">
        <v>101</v>
      </c>
      <c r="C3" s="141"/>
      <c r="D3" s="141"/>
      <c r="E3" s="141"/>
      <c r="F3" s="141"/>
      <c r="G3" s="141"/>
      <c r="H3" s="141"/>
    </row>
    <row r="4" spans="1:8" ht="30">
      <c r="A4" s="56" t="s">
        <v>1</v>
      </c>
      <c r="B4" s="56" t="s">
        <v>2</v>
      </c>
      <c r="C4" s="56" t="s">
        <v>38</v>
      </c>
      <c r="D4" s="56" t="s">
        <v>39</v>
      </c>
      <c r="E4" s="56" t="s">
        <v>40</v>
      </c>
      <c r="F4" s="111" t="s">
        <v>41</v>
      </c>
      <c r="G4" s="111"/>
      <c r="H4" s="111"/>
    </row>
    <row r="5" spans="1:8">
      <c r="A5" s="56"/>
      <c r="B5" s="56"/>
      <c r="C5" s="56"/>
      <c r="D5" s="56"/>
      <c r="E5" s="56"/>
      <c r="F5" s="54" t="s">
        <v>42</v>
      </c>
      <c r="G5" s="54" t="s">
        <v>43</v>
      </c>
      <c r="H5" s="54" t="s">
        <v>44</v>
      </c>
    </row>
    <row r="6" spans="1:8" ht="15.75">
      <c r="A6" s="57">
        <v>1</v>
      </c>
      <c r="B6" s="112" t="s">
        <v>102</v>
      </c>
      <c r="C6" s="112" t="s">
        <v>103</v>
      </c>
      <c r="D6" s="107" t="s">
        <v>104</v>
      </c>
      <c r="E6" s="47" t="s">
        <v>105</v>
      </c>
      <c r="F6" s="58">
        <v>5519</v>
      </c>
      <c r="G6" s="59">
        <v>2</v>
      </c>
      <c r="H6" s="59">
        <v>106</v>
      </c>
    </row>
    <row r="7" spans="1:8" ht="36.75" customHeight="1">
      <c r="A7" s="57">
        <v>2</v>
      </c>
      <c r="B7" s="113"/>
      <c r="C7" s="113"/>
      <c r="D7" s="108"/>
      <c r="E7" s="47" t="s">
        <v>106</v>
      </c>
      <c r="F7" s="58">
        <v>4126</v>
      </c>
      <c r="G7" s="59"/>
      <c r="H7" s="59">
        <v>97</v>
      </c>
    </row>
    <row r="8" spans="1:8" ht="15.75">
      <c r="A8" s="57">
        <v>3</v>
      </c>
      <c r="B8" s="113"/>
      <c r="C8" s="113"/>
      <c r="D8" s="107" t="s">
        <v>107</v>
      </c>
      <c r="E8" s="43" t="s">
        <v>108</v>
      </c>
      <c r="F8" s="60">
        <v>8426</v>
      </c>
      <c r="G8" s="22">
        <v>0</v>
      </c>
      <c r="H8" s="59">
        <v>113</v>
      </c>
    </row>
    <row r="9" spans="1:8" ht="15.75">
      <c r="A9" s="57">
        <v>4</v>
      </c>
      <c r="B9" s="113"/>
      <c r="C9" s="113"/>
      <c r="D9" s="115"/>
      <c r="E9" s="43" t="s">
        <v>109</v>
      </c>
      <c r="F9" s="60">
        <v>5557</v>
      </c>
      <c r="G9" s="22">
        <v>2</v>
      </c>
      <c r="H9" s="59">
        <v>104</v>
      </c>
    </row>
    <row r="10" spans="1:8" ht="15.75">
      <c r="A10" s="57">
        <v>5</v>
      </c>
      <c r="B10" s="113"/>
      <c r="C10" s="113"/>
      <c r="D10" s="115"/>
      <c r="E10" s="43" t="s">
        <v>110</v>
      </c>
      <c r="F10" s="60">
        <v>6199</v>
      </c>
      <c r="G10" s="22">
        <v>2</v>
      </c>
      <c r="H10" s="59">
        <v>94</v>
      </c>
    </row>
    <row r="11" spans="1:8" ht="15.75">
      <c r="A11" s="57">
        <v>6</v>
      </c>
      <c r="B11" s="113"/>
      <c r="C11" s="113"/>
      <c r="D11" s="108"/>
      <c r="E11" s="43" t="s">
        <v>111</v>
      </c>
      <c r="F11" s="60">
        <v>4482</v>
      </c>
      <c r="G11" s="59">
        <v>4</v>
      </c>
      <c r="H11" s="59">
        <v>69</v>
      </c>
    </row>
    <row r="12" spans="1:8" ht="15.75">
      <c r="A12" s="57">
        <v>7</v>
      </c>
      <c r="B12" s="113"/>
      <c r="C12" s="113"/>
      <c r="D12" s="107" t="s">
        <v>104</v>
      </c>
      <c r="E12" s="116" t="s">
        <v>112</v>
      </c>
      <c r="F12" s="58">
        <v>261</v>
      </c>
      <c r="G12" s="59"/>
      <c r="H12" s="59">
        <v>6</v>
      </c>
    </row>
    <row r="13" spans="1:8" ht="15.75">
      <c r="A13" s="57">
        <v>8</v>
      </c>
      <c r="B13" s="113"/>
      <c r="C13" s="113"/>
      <c r="D13" s="108"/>
      <c r="E13" s="117"/>
      <c r="F13" s="58">
        <v>1407</v>
      </c>
      <c r="G13" s="59"/>
      <c r="H13" s="59">
        <v>29</v>
      </c>
    </row>
    <row r="14" spans="1:8" ht="38.25" customHeight="1">
      <c r="A14" s="57"/>
      <c r="B14" s="113"/>
      <c r="C14" s="114"/>
      <c r="D14" s="59" t="s">
        <v>107</v>
      </c>
      <c r="E14" s="47" t="s">
        <v>113</v>
      </c>
      <c r="F14" s="58">
        <v>8</v>
      </c>
      <c r="G14" s="59"/>
      <c r="H14" s="59">
        <v>0</v>
      </c>
    </row>
    <row r="15" spans="1:8" ht="36.75" customHeight="1">
      <c r="A15" s="57">
        <v>9</v>
      </c>
      <c r="B15" s="113"/>
      <c r="C15" s="107" t="s">
        <v>114</v>
      </c>
      <c r="D15" s="107" t="s">
        <v>115</v>
      </c>
      <c r="E15" s="47" t="s">
        <v>116</v>
      </c>
      <c r="F15" s="58">
        <v>543</v>
      </c>
      <c r="G15" s="59"/>
      <c r="H15" s="59">
        <v>12</v>
      </c>
    </row>
    <row r="16" spans="1:8" ht="15.75">
      <c r="A16" s="57">
        <v>11</v>
      </c>
      <c r="B16" s="114"/>
      <c r="C16" s="108"/>
      <c r="D16" s="108"/>
      <c r="E16" s="47" t="s">
        <v>117</v>
      </c>
      <c r="F16" s="58">
        <v>50</v>
      </c>
      <c r="G16" s="59"/>
      <c r="H16" s="59">
        <v>0</v>
      </c>
    </row>
    <row r="17" spans="1:9" ht="15.75">
      <c r="A17" s="57"/>
      <c r="B17" s="61"/>
      <c r="C17" s="62"/>
      <c r="D17" s="62"/>
      <c r="E17" s="56" t="s">
        <v>118</v>
      </c>
      <c r="F17" s="56">
        <f>SUM(F6:F16)</f>
        <v>36578</v>
      </c>
      <c r="G17" s="56">
        <f>SUM(G6:G16)</f>
        <v>10</v>
      </c>
      <c r="H17" s="54">
        <f>SUM(H6:H16)</f>
        <v>630</v>
      </c>
    </row>
    <row r="18" spans="1:9" ht="34.5" customHeight="1">
      <c r="A18" s="43"/>
      <c r="B18" s="109" t="s">
        <v>119</v>
      </c>
      <c r="C18" s="110"/>
      <c r="D18" s="110"/>
      <c r="E18" s="110"/>
      <c r="F18" s="110"/>
      <c r="G18" s="110"/>
      <c r="H18" s="110"/>
    </row>
    <row r="19" spans="1:9" ht="27" customHeight="1">
      <c r="A19" s="22">
        <v>1</v>
      </c>
      <c r="B19" s="65" t="s">
        <v>120</v>
      </c>
      <c r="C19" s="66" t="s">
        <v>121</v>
      </c>
      <c r="D19" s="66" t="s">
        <v>122</v>
      </c>
      <c r="E19" s="65" t="s">
        <v>123</v>
      </c>
      <c r="F19" s="63">
        <v>793</v>
      </c>
      <c r="G19" s="43"/>
      <c r="H19" s="22">
        <v>15</v>
      </c>
    </row>
    <row r="20" spans="1:9" ht="24.75" customHeight="1">
      <c r="A20" s="5"/>
      <c r="B20" s="5"/>
      <c r="C20" s="5"/>
      <c r="D20" s="5"/>
      <c r="E20" s="56" t="s">
        <v>118</v>
      </c>
      <c r="F20" s="56">
        <f>F19</f>
        <v>793</v>
      </c>
      <c r="G20" s="56">
        <f>G19</f>
        <v>0</v>
      </c>
      <c r="H20" s="54">
        <f>H19</f>
        <v>15</v>
      </c>
      <c r="I20" s="64"/>
    </row>
    <row r="24" spans="1:9" ht="15.75">
      <c r="E24" s="134" t="s">
        <v>181</v>
      </c>
      <c r="F24" s="134"/>
      <c r="G24" s="134"/>
      <c r="H24" s="134"/>
    </row>
    <row r="25" spans="1:9" ht="15.75">
      <c r="E25" s="134" t="s">
        <v>182</v>
      </c>
      <c r="F25" s="134"/>
      <c r="G25" s="134"/>
      <c r="H25" s="134"/>
    </row>
  </sheetData>
  <mergeCells count="15">
    <mergeCell ref="E25:H25"/>
    <mergeCell ref="E24:H24"/>
    <mergeCell ref="D15:D16"/>
    <mergeCell ref="B18:H18"/>
    <mergeCell ref="A1:H1"/>
    <mergeCell ref="B3:H3"/>
    <mergeCell ref="A2:H2"/>
    <mergeCell ref="F4:H4"/>
    <mergeCell ref="B6:B16"/>
    <mergeCell ref="C6:C14"/>
    <mergeCell ref="D6:D7"/>
    <mergeCell ref="D8:D11"/>
    <mergeCell ref="D12:D13"/>
    <mergeCell ref="E12:E13"/>
    <mergeCell ref="C15:C16"/>
  </mergeCells>
  <pageMargins left="0.7" right="0.7" top="0.5" bottom="0.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topLeftCell="A15" workbookViewId="0">
      <selection activeCell="H26" sqref="H26"/>
    </sheetView>
  </sheetViews>
  <sheetFormatPr defaultRowHeight="15"/>
  <cols>
    <col min="2" max="2" width="55.7109375" customWidth="1"/>
    <col min="3" max="3" width="6.140625" customWidth="1"/>
    <col min="4" max="4" width="8" bestFit="1" customWidth="1"/>
    <col min="5" max="5" width="8.140625" customWidth="1"/>
    <col min="6" max="6" width="9.85546875" bestFit="1" customWidth="1"/>
    <col min="7" max="7" width="5.5703125" bestFit="1" customWidth="1"/>
    <col min="8" max="8" width="7" bestFit="1" customWidth="1"/>
    <col min="9" max="9" width="4.5703125" bestFit="1" customWidth="1"/>
    <col min="10" max="11" width="8" bestFit="1" customWidth="1"/>
    <col min="12" max="12" width="6.85546875" bestFit="1" customWidth="1"/>
    <col min="13" max="13" width="4" bestFit="1" customWidth="1"/>
    <col min="14" max="14" width="4.5703125" bestFit="1" customWidth="1"/>
  </cols>
  <sheetData>
    <row r="1" spans="1:14">
      <c r="A1" s="135" t="s">
        <v>186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>
      <c r="A2" s="142" t="s">
        <v>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s="10" customFormat="1" ht="84">
      <c r="A4" s="8" t="s">
        <v>11</v>
      </c>
      <c r="B4" s="8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19</v>
      </c>
      <c r="J4" s="9" t="s">
        <v>20</v>
      </c>
      <c r="K4" s="9" t="s">
        <v>21</v>
      </c>
      <c r="L4" s="19" t="s">
        <v>124</v>
      </c>
      <c r="M4" s="19" t="s">
        <v>28</v>
      </c>
      <c r="N4" s="9" t="s">
        <v>29</v>
      </c>
    </row>
    <row r="5" spans="1:14" s="10" customFormat="1">
      <c r="A5" s="46"/>
      <c r="B5" s="47" t="s">
        <v>125</v>
      </c>
      <c r="C5" s="31">
        <v>5</v>
      </c>
      <c r="D5" s="31">
        <v>14</v>
      </c>
      <c r="E5" s="31">
        <v>54</v>
      </c>
      <c r="F5" s="31">
        <v>708096</v>
      </c>
      <c r="G5" s="31">
        <v>224</v>
      </c>
      <c r="H5" s="31">
        <v>8050</v>
      </c>
      <c r="I5" s="31">
        <v>9</v>
      </c>
      <c r="J5" s="31">
        <v>5</v>
      </c>
      <c r="K5" s="31">
        <v>1</v>
      </c>
      <c r="L5" s="31">
        <v>24</v>
      </c>
      <c r="M5" s="31">
        <v>5</v>
      </c>
      <c r="N5" s="31">
        <v>2</v>
      </c>
    </row>
    <row r="6" spans="1:14" s="10" customFormat="1">
      <c r="A6" s="46"/>
      <c r="B6" s="67" t="s">
        <v>126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0" customFormat="1">
      <c r="A7" s="46">
        <v>1</v>
      </c>
      <c r="B7" s="47" t="s">
        <v>127</v>
      </c>
      <c r="C7" s="46">
        <v>1</v>
      </c>
      <c r="D7" s="46">
        <v>3</v>
      </c>
      <c r="E7" s="46">
        <v>13</v>
      </c>
      <c r="F7" s="68">
        <v>150320</v>
      </c>
      <c r="G7" s="68">
        <v>119</v>
      </c>
      <c r="H7" s="68">
        <v>1497</v>
      </c>
      <c r="I7" s="46">
        <v>1</v>
      </c>
      <c r="J7" s="46">
        <v>1</v>
      </c>
      <c r="K7" s="46"/>
      <c r="L7" s="46">
        <v>7</v>
      </c>
      <c r="M7" s="46"/>
      <c r="N7" s="46">
        <v>1</v>
      </c>
    </row>
    <row r="8" spans="1:14" s="10" customFormat="1">
      <c r="A8" s="69">
        <v>2</v>
      </c>
      <c r="B8" s="70" t="s">
        <v>128</v>
      </c>
      <c r="C8" s="69"/>
      <c r="D8" s="46"/>
      <c r="E8" s="46"/>
      <c r="F8" s="68">
        <f>5029+294</f>
        <v>5323</v>
      </c>
      <c r="G8" s="68">
        <v>1</v>
      </c>
      <c r="H8" s="68">
        <f>74+4</f>
        <v>78</v>
      </c>
      <c r="I8" s="46"/>
      <c r="J8" s="46"/>
      <c r="K8" s="46"/>
      <c r="L8" s="46"/>
      <c r="M8" s="46"/>
      <c r="N8" s="46"/>
    </row>
    <row r="9" spans="1:14" s="10" customFormat="1">
      <c r="A9" s="69">
        <v>3</v>
      </c>
      <c r="B9" s="70" t="s">
        <v>129</v>
      </c>
      <c r="C9" s="69"/>
      <c r="D9" s="46"/>
      <c r="E9" s="46">
        <v>1</v>
      </c>
      <c r="F9" s="68"/>
      <c r="G9" s="68"/>
      <c r="H9" s="68"/>
      <c r="I9" s="46"/>
      <c r="J9" s="46"/>
      <c r="K9" s="46"/>
      <c r="L9" s="46"/>
      <c r="M9" s="46"/>
      <c r="N9" s="46"/>
    </row>
    <row r="10" spans="1:14" s="10" customFormat="1">
      <c r="A10" s="69"/>
      <c r="B10" s="15" t="s">
        <v>130</v>
      </c>
      <c r="C10" s="14">
        <f>C7+C8</f>
        <v>1</v>
      </c>
      <c r="D10" s="14">
        <f t="shared" ref="D10:N10" si="0">D7+D8</f>
        <v>3</v>
      </c>
      <c r="E10" s="14">
        <f>E7+E8+E9</f>
        <v>14</v>
      </c>
      <c r="F10" s="71">
        <f>F7+F8</f>
        <v>155643</v>
      </c>
      <c r="G10" s="14">
        <f t="shared" si="0"/>
        <v>120</v>
      </c>
      <c r="H10" s="14">
        <f t="shared" si="0"/>
        <v>1575</v>
      </c>
      <c r="I10" s="14">
        <f t="shared" si="0"/>
        <v>1</v>
      </c>
      <c r="J10" s="14">
        <f t="shared" si="0"/>
        <v>1</v>
      </c>
      <c r="K10" s="14">
        <f t="shared" si="0"/>
        <v>0</v>
      </c>
      <c r="L10" s="14">
        <f t="shared" si="0"/>
        <v>7</v>
      </c>
      <c r="M10" s="14">
        <f t="shared" si="0"/>
        <v>0</v>
      </c>
      <c r="N10" s="14">
        <f t="shared" si="0"/>
        <v>1</v>
      </c>
    </row>
    <row r="11" spans="1:14" s="10" customFormat="1">
      <c r="A11" s="69"/>
      <c r="B11" s="15" t="s">
        <v>92</v>
      </c>
      <c r="C11" s="14">
        <f>C5-C10</f>
        <v>4</v>
      </c>
      <c r="D11" s="14">
        <f t="shared" ref="D11:N11" si="1">D5-D10</f>
        <v>11</v>
      </c>
      <c r="E11" s="14">
        <f>E5-E10</f>
        <v>40</v>
      </c>
      <c r="F11" s="71">
        <f>F5-F10</f>
        <v>552453</v>
      </c>
      <c r="G11" s="14">
        <f t="shared" si="1"/>
        <v>104</v>
      </c>
      <c r="H11" s="14">
        <f t="shared" si="1"/>
        <v>6475</v>
      </c>
      <c r="I11" s="14">
        <f t="shared" si="1"/>
        <v>8</v>
      </c>
      <c r="J11" s="14">
        <f t="shared" si="1"/>
        <v>4</v>
      </c>
      <c r="K11" s="14">
        <f t="shared" si="1"/>
        <v>1</v>
      </c>
      <c r="L11" s="14">
        <f t="shared" si="1"/>
        <v>17</v>
      </c>
      <c r="M11" s="14">
        <f t="shared" si="1"/>
        <v>5</v>
      </c>
      <c r="N11" s="14">
        <f t="shared" si="1"/>
        <v>1</v>
      </c>
    </row>
    <row r="12" spans="1:14" s="10" customFormat="1">
      <c r="A12" s="46"/>
      <c r="B12" s="72" t="s">
        <v>131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s="10" customFormat="1">
      <c r="A13" s="46">
        <v>1</v>
      </c>
      <c r="B13" s="13" t="s">
        <v>132</v>
      </c>
      <c r="C13" s="31"/>
      <c r="D13" s="31"/>
      <c r="E13" s="11"/>
      <c r="F13" s="11">
        <v>1989</v>
      </c>
      <c r="G13" s="11">
        <v>2</v>
      </c>
      <c r="H13" s="11">
        <v>32</v>
      </c>
      <c r="I13" s="31"/>
      <c r="J13" s="31"/>
      <c r="K13" s="31"/>
      <c r="L13" s="31"/>
      <c r="M13" s="31"/>
      <c r="N13" s="31"/>
    </row>
    <row r="14" spans="1:14" s="10" customFormat="1">
      <c r="A14" s="69"/>
      <c r="B14" s="15" t="s">
        <v>97</v>
      </c>
      <c r="C14" s="14">
        <f>C13</f>
        <v>0</v>
      </c>
      <c r="D14" s="14">
        <f t="shared" ref="D14:N14" si="2">D13</f>
        <v>0</v>
      </c>
      <c r="E14" s="14">
        <f t="shared" si="2"/>
        <v>0</v>
      </c>
      <c r="F14" s="14">
        <f t="shared" si="2"/>
        <v>1989</v>
      </c>
      <c r="G14" s="14">
        <f t="shared" si="2"/>
        <v>2</v>
      </c>
      <c r="H14" s="14">
        <f t="shared" si="2"/>
        <v>32</v>
      </c>
      <c r="I14" s="14">
        <f t="shared" si="2"/>
        <v>0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0</v>
      </c>
    </row>
    <row r="15" spans="1:14" s="10" customFormat="1">
      <c r="A15" s="46"/>
      <c r="B15" s="72" t="s">
        <v>133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s="10" customFormat="1" ht="30">
      <c r="A16" s="46">
        <v>1</v>
      </c>
      <c r="B16" s="13" t="s">
        <v>134</v>
      </c>
      <c r="C16" s="31"/>
      <c r="D16" s="31"/>
      <c r="E16" s="11">
        <v>1</v>
      </c>
      <c r="F16" s="11">
        <f>2925+5486</f>
        <v>8411</v>
      </c>
      <c r="G16" s="11">
        <v>1</v>
      </c>
      <c r="H16" s="11">
        <f>46+82</f>
        <v>128</v>
      </c>
      <c r="I16" s="31"/>
      <c r="J16" s="31"/>
      <c r="K16" s="31"/>
      <c r="L16" s="31"/>
      <c r="M16" s="31"/>
      <c r="N16" s="31"/>
    </row>
    <row r="17" spans="1:14" s="10" customFormat="1">
      <c r="A17" s="69"/>
      <c r="B17" s="15" t="s">
        <v>135</v>
      </c>
      <c r="C17" s="14">
        <f t="shared" ref="C17:N17" si="3">C16</f>
        <v>0</v>
      </c>
      <c r="D17" s="14">
        <f t="shared" si="3"/>
        <v>0</v>
      </c>
      <c r="E17" s="14">
        <f t="shared" si="3"/>
        <v>1</v>
      </c>
      <c r="F17" s="14">
        <f t="shared" si="3"/>
        <v>8411</v>
      </c>
      <c r="G17" s="14">
        <f t="shared" si="3"/>
        <v>1</v>
      </c>
      <c r="H17" s="14">
        <f t="shared" si="3"/>
        <v>128</v>
      </c>
      <c r="I17" s="14">
        <f t="shared" si="3"/>
        <v>0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</row>
    <row r="18" spans="1:14" s="10" customFormat="1">
      <c r="A18" s="46"/>
      <c r="B18" s="72" t="s">
        <v>136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s="10" customFormat="1" ht="60">
      <c r="A19" s="46">
        <v>1</v>
      </c>
      <c r="B19" s="13" t="s">
        <v>137</v>
      </c>
      <c r="C19" s="31"/>
      <c r="D19" s="31"/>
      <c r="E19" s="11">
        <v>1</v>
      </c>
      <c r="F19" s="11"/>
      <c r="G19" s="11"/>
      <c r="H19" s="11"/>
      <c r="I19" s="31"/>
      <c r="J19" s="31"/>
      <c r="K19" s="31"/>
      <c r="L19" s="31"/>
      <c r="M19" s="31"/>
      <c r="N19" s="31"/>
    </row>
    <row r="20" spans="1:14" s="10" customFormat="1">
      <c r="A20" s="69"/>
      <c r="B20" s="15" t="s">
        <v>138</v>
      </c>
      <c r="C20" s="14">
        <f t="shared" ref="C20:N20" si="4">C19</f>
        <v>0</v>
      </c>
      <c r="D20" s="14">
        <f t="shared" si="4"/>
        <v>0</v>
      </c>
      <c r="E20" s="14">
        <f t="shared" si="4"/>
        <v>1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  <c r="J20" s="14">
        <f t="shared" si="4"/>
        <v>0</v>
      </c>
      <c r="K20" s="14">
        <f t="shared" si="4"/>
        <v>0</v>
      </c>
      <c r="L20" s="14">
        <f t="shared" si="4"/>
        <v>0</v>
      </c>
      <c r="M20" s="14">
        <f t="shared" si="4"/>
        <v>0</v>
      </c>
      <c r="N20" s="14">
        <f t="shared" si="4"/>
        <v>0</v>
      </c>
    </row>
    <row r="21" spans="1:14" s="10" customFormat="1">
      <c r="A21" s="46"/>
      <c r="B21" s="15" t="s">
        <v>139</v>
      </c>
      <c r="C21" s="16">
        <f>C14+C17+C20</f>
        <v>0</v>
      </c>
      <c r="D21" s="16">
        <f t="shared" ref="D21:N21" si="5">D14+D17+D20</f>
        <v>0</v>
      </c>
      <c r="E21" s="16">
        <f t="shared" si="5"/>
        <v>2</v>
      </c>
      <c r="F21" s="16">
        <f t="shared" si="5"/>
        <v>10400</v>
      </c>
      <c r="G21" s="16">
        <f t="shared" si="5"/>
        <v>3</v>
      </c>
      <c r="H21" s="16">
        <f t="shared" si="5"/>
        <v>160</v>
      </c>
      <c r="I21" s="16">
        <f t="shared" si="5"/>
        <v>0</v>
      </c>
      <c r="J21" s="16">
        <f t="shared" si="5"/>
        <v>0</v>
      </c>
      <c r="K21" s="16">
        <f t="shared" si="5"/>
        <v>0</v>
      </c>
      <c r="L21" s="16">
        <f t="shared" si="5"/>
        <v>0</v>
      </c>
      <c r="M21" s="16">
        <f t="shared" si="5"/>
        <v>0</v>
      </c>
      <c r="N21" s="16">
        <f t="shared" si="5"/>
        <v>0</v>
      </c>
    </row>
    <row r="22" spans="1:14" s="10" customFormat="1">
      <c r="A22" s="46"/>
      <c r="B22" s="15" t="s">
        <v>140</v>
      </c>
      <c r="C22" s="16">
        <f>C11+C14+C17+C20</f>
        <v>4</v>
      </c>
      <c r="D22" s="16">
        <f t="shared" ref="D22:N22" si="6">D11+D14+D17+D20</f>
        <v>11</v>
      </c>
      <c r="E22" s="16">
        <f t="shared" si="6"/>
        <v>42</v>
      </c>
      <c r="F22" s="16">
        <f t="shared" si="6"/>
        <v>562853</v>
      </c>
      <c r="G22" s="16">
        <f t="shared" si="6"/>
        <v>107</v>
      </c>
      <c r="H22" s="16">
        <f t="shared" si="6"/>
        <v>6635</v>
      </c>
      <c r="I22" s="16">
        <f t="shared" si="6"/>
        <v>8</v>
      </c>
      <c r="J22" s="16">
        <f t="shared" si="6"/>
        <v>4</v>
      </c>
      <c r="K22" s="16">
        <f t="shared" si="6"/>
        <v>1</v>
      </c>
      <c r="L22" s="16">
        <f t="shared" si="6"/>
        <v>17</v>
      </c>
      <c r="M22" s="16">
        <f t="shared" si="6"/>
        <v>5</v>
      </c>
      <c r="N22" s="16">
        <f t="shared" si="6"/>
        <v>1</v>
      </c>
    </row>
    <row r="24" spans="1:14" ht="18.75">
      <c r="A24" s="18"/>
    </row>
    <row r="27" spans="1:14" ht="15.75">
      <c r="F27" s="134" t="s">
        <v>181</v>
      </c>
      <c r="G27" s="134"/>
      <c r="H27" s="134"/>
      <c r="I27" s="134"/>
      <c r="J27" s="134"/>
      <c r="K27" s="134"/>
      <c r="L27" s="134"/>
      <c r="M27" s="134"/>
    </row>
    <row r="28" spans="1:14" ht="15.75">
      <c r="F28" s="134" t="s">
        <v>182</v>
      </c>
      <c r="G28" s="134"/>
      <c r="H28" s="134"/>
      <c r="I28" s="134"/>
      <c r="J28" s="134"/>
      <c r="K28" s="134"/>
      <c r="L28" s="134"/>
      <c r="M28" s="134"/>
    </row>
  </sheetData>
  <mergeCells count="5">
    <mergeCell ref="A2:N2"/>
    <mergeCell ref="A3:N3"/>
    <mergeCell ref="A1:N1"/>
    <mergeCell ref="F28:M28"/>
    <mergeCell ref="F27:M27"/>
  </mergeCells>
  <pageMargins left="0.7" right="0.7" top="0.75" bottom="0.75" header="0.3" footer="0.3"/>
  <pageSetup paperSize="9" scale="9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tabSelected="1" topLeftCell="B18" workbookViewId="0">
      <selection activeCell="F30" sqref="F30:I30"/>
    </sheetView>
  </sheetViews>
  <sheetFormatPr defaultRowHeight="18"/>
  <cols>
    <col min="1" max="1" width="8.5703125" style="73" bestFit="1" customWidth="1"/>
    <col min="2" max="3" width="24" style="73" customWidth="1"/>
    <col min="4" max="4" width="27" style="73" customWidth="1"/>
    <col min="5" max="5" width="24.5703125" style="73" customWidth="1"/>
    <col min="6" max="6" width="11.5703125" style="73" bestFit="1" customWidth="1"/>
    <col min="7" max="7" width="6.42578125" style="73" bestFit="1" customWidth="1"/>
    <col min="8" max="8" width="8.140625" style="73" bestFit="1" customWidth="1"/>
    <col min="9" max="9" width="49.28515625" style="73" customWidth="1"/>
    <col min="10" max="16384" width="9.140625" style="73"/>
  </cols>
  <sheetData>
    <row r="1" spans="1:9">
      <c r="A1" s="139" t="s">
        <v>186</v>
      </c>
      <c r="B1" s="139"/>
      <c r="C1" s="139"/>
      <c r="D1" s="139"/>
      <c r="E1" s="139"/>
      <c r="F1" s="139"/>
      <c r="G1" s="139"/>
      <c r="H1" s="139"/>
      <c r="I1" s="139"/>
    </row>
    <row r="2" spans="1:9">
      <c r="A2" s="143" t="s">
        <v>141</v>
      </c>
      <c r="B2" s="143"/>
      <c r="C2" s="143"/>
      <c r="D2" s="143"/>
      <c r="E2" s="143"/>
      <c r="F2" s="143"/>
      <c r="G2" s="143"/>
      <c r="H2" s="143"/>
      <c r="I2" s="143"/>
    </row>
    <row r="3" spans="1:9" s="74" customFormat="1" ht="15">
      <c r="A3" s="118" t="s">
        <v>1</v>
      </c>
      <c r="B3" s="118" t="s">
        <v>2</v>
      </c>
      <c r="C3" s="118" t="s">
        <v>38</v>
      </c>
      <c r="D3" s="118" t="s">
        <v>39</v>
      </c>
      <c r="E3" s="118" t="s">
        <v>40</v>
      </c>
      <c r="F3" s="89" t="s">
        <v>41</v>
      </c>
      <c r="G3" s="89"/>
      <c r="H3" s="89"/>
      <c r="I3" s="118" t="s">
        <v>142</v>
      </c>
    </row>
    <row r="4" spans="1:9" s="74" customFormat="1" ht="15">
      <c r="A4" s="119"/>
      <c r="B4" s="120"/>
      <c r="C4" s="119"/>
      <c r="D4" s="119"/>
      <c r="E4" s="119"/>
      <c r="F4" s="16" t="s">
        <v>42</v>
      </c>
      <c r="G4" s="16" t="s">
        <v>43</v>
      </c>
      <c r="H4" s="16" t="s">
        <v>44</v>
      </c>
      <c r="I4" s="119"/>
    </row>
    <row r="5" spans="1:9" s="74" customFormat="1" ht="45">
      <c r="A5" s="75">
        <v>1</v>
      </c>
      <c r="B5" s="128" t="s">
        <v>143</v>
      </c>
      <c r="C5" s="128" t="s">
        <v>114</v>
      </c>
      <c r="D5" s="75" t="s">
        <v>144</v>
      </c>
      <c r="E5" s="76" t="s">
        <v>145</v>
      </c>
      <c r="F5" s="77">
        <v>127</v>
      </c>
      <c r="G5" s="75">
        <v>2</v>
      </c>
      <c r="H5" s="75">
        <v>2</v>
      </c>
      <c r="I5" s="76" t="s">
        <v>146</v>
      </c>
    </row>
    <row r="6" spans="1:9" s="74" customFormat="1" ht="45">
      <c r="A6" s="75">
        <v>2</v>
      </c>
      <c r="B6" s="131"/>
      <c r="C6" s="131"/>
      <c r="D6" s="75" t="s">
        <v>147</v>
      </c>
      <c r="E6" s="76" t="s">
        <v>148</v>
      </c>
      <c r="F6" s="77">
        <v>1757</v>
      </c>
      <c r="G6" s="75"/>
      <c r="H6" s="75">
        <v>27</v>
      </c>
      <c r="I6" s="76" t="s">
        <v>149</v>
      </c>
    </row>
    <row r="7" spans="1:9" s="74" customFormat="1" ht="45">
      <c r="A7" s="75">
        <v>3</v>
      </c>
      <c r="B7" s="131"/>
      <c r="C7" s="131"/>
      <c r="D7" s="75" t="s">
        <v>115</v>
      </c>
      <c r="E7" s="76" t="s">
        <v>150</v>
      </c>
      <c r="F7" s="77">
        <v>105</v>
      </c>
      <c r="G7" s="75"/>
      <c r="H7" s="75">
        <v>3</v>
      </c>
      <c r="I7" s="76" t="s">
        <v>151</v>
      </c>
    </row>
    <row r="8" spans="1:9" s="74" customFormat="1" ht="15">
      <c r="A8" s="75"/>
      <c r="B8" s="129"/>
      <c r="C8" s="129"/>
      <c r="D8" s="121" t="s">
        <v>52</v>
      </c>
      <c r="E8" s="122"/>
      <c r="F8" s="78">
        <f>SUM(F5:F7)</f>
        <v>1989</v>
      </c>
      <c r="G8" s="78">
        <f>SUM(G5:G7)</f>
        <v>2</v>
      </c>
      <c r="H8" s="78">
        <f>SUM(H5:H7)</f>
        <v>32</v>
      </c>
      <c r="I8" s="79"/>
    </row>
    <row r="9" spans="1:9" s="74" customFormat="1" ht="15">
      <c r="A9" s="123" t="s">
        <v>152</v>
      </c>
      <c r="B9" s="123"/>
      <c r="C9" s="123"/>
      <c r="D9" s="123"/>
      <c r="E9" s="123"/>
      <c r="F9" s="123"/>
      <c r="G9" s="123"/>
      <c r="H9" s="123"/>
      <c r="I9" s="123"/>
    </row>
    <row r="10" spans="1:9" s="74" customFormat="1" ht="15">
      <c r="A10" s="118" t="s">
        <v>1</v>
      </c>
      <c r="B10" s="118" t="s">
        <v>2</v>
      </c>
      <c r="C10" s="118" t="s">
        <v>38</v>
      </c>
      <c r="D10" s="118" t="s">
        <v>39</v>
      </c>
      <c r="E10" s="118" t="s">
        <v>40</v>
      </c>
      <c r="F10" s="89" t="s">
        <v>41</v>
      </c>
      <c r="G10" s="89"/>
      <c r="H10" s="89"/>
      <c r="I10" s="118" t="s">
        <v>142</v>
      </c>
    </row>
    <row r="11" spans="1:9" s="74" customFormat="1" ht="15">
      <c r="A11" s="119"/>
      <c r="B11" s="120"/>
      <c r="C11" s="119"/>
      <c r="D11" s="119"/>
      <c r="E11" s="119"/>
      <c r="F11" s="16" t="s">
        <v>42</v>
      </c>
      <c r="G11" s="16" t="s">
        <v>43</v>
      </c>
      <c r="H11" s="16" t="s">
        <v>44</v>
      </c>
      <c r="I11" s="119"/>
    </row>
    <row r="12" spans="1:9" s="74" customFormat="1" ht="45">
      <c r="A12" s="75">
        <v>1</v>
      </c>
      <c r="B12" s="130" t="s">
        <v>153</v>
      </c>
      <c r="C12" s="76" t="s">
        <v>154</v>
      </c>
      <c r="D12" s="75" t="s">
        <v>155</v>
      </c>
      <c r="E12" s="76" t="s">
        <v>156</v>
      </c>
      <c r="F12" s="77">
        <v>5029</v>
      </c>
      <c r="G12" s="75">
        <v>1</v>
      </c>
      <c r="H12" s="75">
        <v>74</v>
      </c>
      <c r="I12" s="76" t="s">
        <v>157</v>
      </c>
    </row>
    <row r="13" spans="1:9" s="74" customFormat="1" ht="45">
      <c r="A13" s="75">
        <v>2</v>
      </c>
      <c r="B13" s="130"/>
      <c r="C13" s="76" t="s">
        <v>158</v>
      </c>
      <c r="D13" s="75" t="s">
        <v>159</v>
      </c>
      <c r="E13" s="76" t="s">
        <v>160</v>
      </c>
      <c r="F13" s="77">
        <v>294</v>
      </c>
      <c r="G13" s="75"/>
      <c r="H13" s="75">
        <v>4</v>
      </c>
      <c r="I13" s="76" t="s">
        <v>161</v>
      </c>
    </row>
    <row r="14" spans="1:9" s="74" customFormat="1" ht="15">
      <c r="A14" s="75"/>
      <c r="B14" s="130"/>
      <c r="C14" s="124" t="s">
        <v>52</v>
      </c>
      <c r="D14" s="125"/>
      <c r="E14" s="126"/>
      <c r="F14" s="78">
        <f>SUM(F12:F13)</f>
        <v>5323</v>
      </c>
      <c r="G14" s="78">
        <f>SUM(G12:G13)</f>
        <v>1</v>
      </c>
      <c r="H14" s="78">
        <f>SUM(H12:H13)</f>
        <v>78</v>
      </c>
      <c r="I14" s="79"/>
    </row>
    <row r="15" spans="1:9" s="74" customFormat="1" ht="15">
      <c r="A15" s="127" t="s">
        <v>162</v>
      </c>
      <c r="B15" s="127"/>
      <c r="C15" s="127"/>
      <c r="D15" s="127"/>
      <c r="E15" s="127"/>
      <c r="F15" s="127"/>
      <c r="G15" s="127"/>
      <c r="H15" s="127"/>
      <c r="I15" s="127"/>
    </row>
    <row r="16" spans="1:9" s="74" customFormat="1" ht="30">
      <c r="A16" s="75">
        <v>1</v>
      </c>
      <c r="B16" s="128" t="s">
        <v>163</v>
      </c>
      <c r="C16" s="128" t="s">
        <v>164</v>
      </c>
      <c r="D16" s="80" t="s">
        <v>115</v>
      </c>
      <c r="E16" s="80" t="s">
        <v>117</v>
      </c>
      <c r="F16" s="77">
        <v>363</v>
      </c>
      <c r="G16" s="75">
        <v>0</v>
      </c>
      <c r="H16" s="75">
        <v>8</v>
      </c>
      <c r="I16" s="76" t="s">
        <v>165</v>
      </c>
    </row>
    <row r="17" spans="1:9" s="74" customFormat="1" ht="45">
      <c r="A17" s="75">
        <v>2</v>
      </c>
      <c r="B17" s="129"/>
      <c r="C17" s="129"/>
      <c r="D17" s="80" t="s">
        <v>115</v>
      </c>
      <c r="E17" s="80" t="s">
        <v>117</v>
      </c>
      <c r="F17" s="77">
        <v>776</v>
      </c>
      <c r="G17" s="75">
        <v>0</v>
      </c>
      <c r="H17" s="75">
        <v>10</v>
      </c>
      <c r="I17" s="76" t="s">
        <v>166</v>
      </c>
    </row>
    <row r="18" spans="1:9" s="74" customFormat="1" ht="15">
      <c r="A18" s="75"/>
      <c r="B18" s="75"/>
      <c r="C18" s="124" t="s">
        <v>52</v>
      </c>
      <c r="D18" s="125"/>
      <c r="E18" s="126"/>
      <c r="F18" s="77">
        <f>SUM(F16:F17)</f>
        <v>1139</v>
      </c>
      <c r="G18" s="77">
        <f>SUM(G16:G17)</f>
        <v>0</v>
      </c>
      <c r="H18" s="77">
        <f>SUM(H16:H17)</f>
        <v>18</v>
      </c>
      <c r="I18" s="79"/>
    </row>
    <row r="19" spans="1:9" s="74" customFormat="1" ht="15">
      <c r="A19" s="127" t="s">
        <v>162</v>
      </c>
      <c r="B19" s="127"/>
      <c r="C19" s="127"/>
      <c r="D19" s="127"/>
      <c r="E19" s="127"/>
      <c r="F19" s="127"/>
      <c r="G19" s="127"/>
      <c r="H19" s="127"/>
      <c r="I19" s="127"/>
    </row>
    <row r="20" spans="1:9" s="74" customFormat="1" ht="45">
      <c r="A20" s="75">
        <v>1</v>
      </c>
      <c r="B20" s="81" t="s">
        <v>163</v>
      </c>
      <c r="C20" s="81" t="s">
        <v>167</v>
      </c>
      <c r="D20" s="80" t="s">
        <v>168</v>
      </c>
      <c r="E20" s="80" t="s">
        <v>169</v>
      </c>
      <c r="F20" s="77">
        <v>149181</v>
      </c>
      <c r="G20" s="75">
        <v>119</v>
      </c>
      <c r="H20" s="75">
        <f>1497-18</f>
        <v>1479</v>
      </c>
      <c r="I20" s="76" t="s">
        <v>170</v>
      </c>
    </row>
    <row r="21" spans="1:9" s="74" customFormat="1" ht="15">
      <c r="A21" s="75"/>
      <c r="B21" s="75"/>
      <c r="C21" s="124" t="s">
        <v>52</v>
      </c>
      <c r="D21" s="125"/>
      <c r="E21" s="126"/>
      <c r="F21" s="77">
        <f>SUM(F20:F20)</f>
        <v>149181</v>
      </c>
      <c r="G21" s="77">
        <f>SUM(G20:G20)</f>
        <v>119</v>
      </c>
      <c r="H21" s="77">
        <f>SUM(H20:H20)</f>
        <v>1479</v>
      </c>
      <c r="I21" s="79"/>
    </row>
    <row r="22" spans="1:9" s="74" customFormat="1" ht="15">
      <c r="A22" s="127" t="s">
        <v>171</v>
      </c>
      <c r="B22" s="127"/>
      <c r="C22" s="127"/>
      <c r="D22" s="127"/>
      <c r="E22" s="127"/>
      <c r="F22" s="127"/>
      <c r="G22" s="127"/>
      <c r="H22" s="127"/>
      <c r="I22" s="127"/>
    </row>
    <row r="23" spans="1:9" s="74" customFormat="1" ht="45">
      <c r="A23" s="75">
        <v>1</v>
      </c>
      <c r="B23" s="128" t="s">
        <v>172</v>
      </c>
      <c r="C23" s="128" t="s">
        <v>173</v>
      </c>
      <c r="D23" s="80" t="s">
        <v>174</v>
      </c>
      <c r="E23" s="80" t="s">
        <v>175</v>
      </c>
      <c r="F23" s="77">
        <v>2925</v>
      </c>
      <c r="G23" s="75">
        <v>1</v>
      </c>
      <c r="H23" s="75">
        <v>46</v>
      </c>
      <c r="I23" s="76" t="s">
        <v>176</v>
      </c>
    </row>
    <row r="24" spans="1:9" s="74" customFormat="1" ht="45">
      <c r="A24" s="75">
        <v>2</v>
      </c>
      <c r="B24" s="129"/>
      <c r="C24" s="129"/>
      <c r="D24" s="80" t="s">
        <v>174</v>
      </c>
      <c r="E24" s="80" t="s">
        <v>177</v>
      </c>
      <c r="F24" s="77">
        <v>5486</v>
      </c>
      <c r="G24" s="75">
        <v>0</v>
      </c>
      <c r="H24" s="75">
        <v>82</v>
      </c>
      <c r="I24" s="76" t="s">
        <v>178</v>
      </c>
    </row>
    <row r="25" spans="1:9" s="74" customFormat="1" ht="15">
      <c r="A25" s="75"/>
      <c r="B25" s="75"/>
      <c r="C25" s="124" t="s">
        <v>52</v>
      </c>
      <c r="D25" s="125"/>
      <c r="E25" s="126"/>
      <c r="F25" s="77">
        <f>SUM(F23:F24)</f>
        <v>8411</v>
      </c>
      <c r="G25" s="77">
        <f>SUM(G23:G24)</f>
        <v>1</v>
      </c>
      <c r="H25" s="77">
        <f>SUM(H23:H24)</f>
        <v>128</v>
      </c>
      <c r="I25" s="79"/>
    </row>
    <row r="29" spans="1:9">
      <c r="F29" s="144" t="s">
        <v>181</v>
      </c>
      <c r="G29" s="144"/>
      <c r="H29" s="144"/>
      <c r="I29" s="144"/>
    </row>
    <row r="30" spans="1:9">
      <c r="F30" s="144" t="s">
        <v>182</v>
      </c>
      <c r="G30" s="144"/>
      <c r="H30" s="144"/>
      <c r="I30" s="144"/>
    </row>
  </sheetData>
  <mergeCells count="34">
    <mergeCell ref="F30:I30"/>
    <mergeCell ref="F29:I29"/>
    <mergeCell ref="C25:E25"/>
    <mergeCell ref="A1:I1"/>
    <mergeCell ref="C18:E18"/>
    <mergeCell ref="A19:I19"/>
    <mergeCell ref="C21:E21"/>
    <mergeCell ref="A22:I22"/>
    <mergeCell ref="B23:B24"/>
    <mergeCell ref="C23:C24"/>
    <mergeCell ref="I10:I11"/>
    <mergeCell ref="B12:B14"/>
    <mergeCell ref="C14:E14"/>
    <mergeCell ref="A15:I15"/>
    <mergeCell ref="B16:B17"/>
    <mergeCell ref="C16:C17"/>
    <mergeCell ref="B5:B8"/>
    <mergeCell ref="C5:C8"/>
    <mergeCell ref="D8:E8"/>
    <mergeCell ref="A9:I9"/>
    <mergeCell ref="A10:A11"/>
    <mergeCell ref="B10:B11"/>
    <mergeCell ref="C10:C11"/>
    <mergeCell ref="D10:D11"/>
    <mergeCell ref="E10:E11"/>
    <mergeCell ref="F10:H10"/>
    <mergeCell ref="A2:I2"/>
    <mergeCell ref="A3:A4"/>
    <mergeCell ref="B3:B4"/>
    <mergeCell ref="C3:C4"/>
    <mergeCell ref="D3:D4"/>
    <mergeCell ref="E3:E4"/>
    <mergeCell ref="F3:H3"/>
    <mergeCell ref="I3:I4"/>
  </mergeCells>
  <pageMargins left="0.7" right="0.7" top="0.5" bottom="0.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A-I</vt:lpstr>
      <vt:lpstr>A-II (A)</vt:lpstr>
      <vt:lpstr>A-II (B)</vt:lpstr>
      <vt:lpstr>A-III (A)</vt:lpstr>
      <vt:lpstr>A-III (B)</vt:lpstr>
      <vt:lpstr>A-IV (A)</vt:lpstr>
      <vt:lpstr>A-IV (B)</vt:lpstr>
      <vt:lpstr>A-V (A)</vt:lpstr>
      <vt:lpstr>A-V (B)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2022-07-22T14:02:35Z</dcterms:modified>
</cp:coreProperties>
</file>